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840" yWindow="-252" windowWidth="18252" windowHeight="7800" tabRatio="727" firstSheet="1" activeTab="10"/>
  </bookViews>
  <sheets>
    <sheet name="ÖSSZEFÜGGÉSEK" sheetId="75" state="hidden" r:id="rId1"/>
    <sheet name="1.1 sz.mell." sheetId="1" r:id="rId2"/>
    <sheet name="ELLENŐRZÉS-1.sz.2.a.sz.2.b.sz." sheetId="76" state="hidden" r:id="rId3"/>
    <sheet name="9.1 sz.mell." sheetId="3" r:id="rId4"/>
    <sheet name="9.2 sz. mell" sheetId="79" r:id="rId5"/>
    <sheet name="9.2.2. sz.  mell" sheetId="123" state="hidden" r:id="rId6"/>
    <sheet name="9.3 sz. mell" sheetId="105" r:id="rId7"/>
    <sheet name="9.3.2. sz. mell" sheetId="126" state="hidden" r:id="rId8"/>
    <sheet name="9.3.3. sz. mell" sheetId="127" state="hidden" r:id="rId9"/>
    <sheet name="9.4 sz. mell " sheetId="129" r:id="rId10"/>
    <sheet name="9.5 sz. mell  " sheetId="131" r:id="rId11"/>
  </sheets>
  <externalReferences>
    <externalReference r:id="rId12"/>
  </externalReferences>
  <definedNames>
    <definedName name="_xlnm.Print_Titles" localSheetId="3">'9.1 sz.mell.'!$1:$6</definedName>
    <definedName name="_xlnm.Print_Titles" localSheetId="4">'9.2 sz. mell'!$1:$6</definedName>
    <definedName name="_xlnm.Print_Titles" localSheetId="5">'9.2.2. sz.  mell'!$1:$6</definedName>
    <definedName name="_xlnm.Print_Titles" localSheetId="6">'9.3 sz. mell'!$1:$6</definedName>
    <definedName name="_xlnm.Print_Titles" localSheetId="7">'9.3.2. sz. mell'!$1:$6</definedName>
    <definedName name="_xlnm.Print_Titles" localSheetId="8">'9.3.3. sz. mell'!$1:$6</definedName>
    <definedName name="_xlnm.Print_Titles" localSheetId="9">'9.4 sz. mell '!$1:$6</definedName>
    <definedName name="_xlnm.Print_Titles" localSheetId="10">'9.5 sz. mell  '!$1:$6</definedName>
    <definedName name="_xlnm.Print_Area" localSheetId="1">'1.1 sz.mell.'!$A$1:$E$159</definedName>
  </definedNames>
  <calcPr calcId="125725"/>
</workbook>
</file>

<file path=xl/calcChain.xml><?xml version="1.0" encoding="utf-8"?>
<calcChain xmlns="http://schemas.openxmlformats.org/spreadsheetml/2006/main">
  <c r="E145" i="1"/>
  <c r="D145"/>
  <c r="C145"/>
  <c r="E140"/>
  <c r="D140"/>
  <c r="C140"/>
  <c r="E133"/>
  <c r="D133"/>
  <c r="C133"/>
  <c r="E129"/>
  <c r="D129"/>
  <c r="C129"/>
  <c r="C153" s="1"/>
  <c r="E116"/>
  <c r="C116"/>
  <c r="E115"/>
  <c r="C115"/>
  <c r="C114" s="1"/>
  <c r="E114" s="1"/>
  <c r="C111"/>
  <c r="E111" s="1"/>
  <c r="E98"/>
  <c r="E97"/>
  <c r="E96"/>
  <c r="E95"/>
  <c r="E94"/>
  <c r="D93"/>
  <c r="D128" s="1"/>
  <c r="E91"/>
  <c r="D91"/>
  <c r="E79"/>
  <c r="D79"/>
  <c r="C79"/>
  <c r="E75"/>
  <c r="D75"/>
  <c r="C75"/>
  <c r="E72"/>
  <c r="D72"/>
  <c r="C72"/>
  <c r="E67"/>
  <c r="D67"/>
  <c r="C67"/>
  <c r="E63"/>
  <c r="D63"/>
  <c r="C63"/>
  <c r="C86" s="1"/>
  <c r="C159" s="1"/>
  <c r="E57"/>
  <c r="D57"/>
  <c r="C57"/>
  <c r="E52"/>
  <c r="D52"/>
  <c r="C52"/>
  <c r="E46"/>
  <c r="D46"/>
  <c r="C46"/>
  <c r="E34"/>
  <c r="D34"/>
  <c r="C34"/>
  <c r="E27"/>
  <c r="E26" s="1"/>
  <c r="D27"/>
  <c r="C27"/>
  <c r="C26" s="1"/>
  <c r="D26"/>
  <c r="E25"/>
  <c r="E19"/>
  <c r="D19"/>
  <c r="C19"/>
  <c r="E12"/>
  <c r="D12"/>
  <c r="C12"/>
  <c r="C8"/>
  <c r="C5" s="1"/>
  <c r="C62" s="1"/>
  <c r="E5"/>
  <c r="D5"/>
  <c r="C3"/>
  <c r="C91" s="1"/>
  <c r="D62" l="1"/>
  <c r="D158" s="1"/>
  <c r="E86"/>
  <c r="D86"/>
  <c r="C93"/>
  <c r="C128" s="1"/>
  <c r="C158" s="1"/>
  <c r="E153"/>
  <c r="D153"/>
  <c r="E93"/>
  <c r="E62"/>
  <c r="E87" s="1"/>
  <c r="D154"/>
  <c r="E128"/>
  <c r="C87"/>
  <c r="E158"/>
  <c r="C154"/>
  <c r="E154" l="1"/>
  <c r="E159"/>
  <c r="D87"/>
  <c r="D159"/>
  <c r="D146" i="3"/>
  <c r="E146"/>
  <c r="E143"/>
  <c r="E140" s="1"/>
  <c r="E133"/>
  <c r="E129"/>
  <c r="E115"/>
  <c r="E93"/>
  <c r="E82"/>
  <c r="E78"/>
  <c r="E75"/>
  <c r="E70"/>
  <c r="E66"/>
  <c r="E60"/>
  <c r="E55"/>
  <c r="E49"/>
  <c r="E37"/>
  <c r="E30"/>
  <c r="E29" s="1"/>
  <c r="E22"/>
  <c r="E15"/>
  <c r="E8"/>
  <c r="D140"/>
  <c r="D133"/>
  <c r="D129"/>
  <c r="D93"/>
  <c r="D82"/>
  <c r="D78"/>
  <c r="D75"/>
  <c r="D70"/>
  <c r="D66"/>
  <c r="D60"/>
  <c r="D55"/>
  <c r="D49"/>
  <c r="D37"/>
  <c r="D29"/>
  <c r="D28"/>
  <c r="D22"/>
  <c r="D15"/>
  <c r="D8"/>
  <c r="E52" i="79"/>
  <c r="D52"/>
  <c r="E46"/>
  <c r="E58" s="1"/>
  <c r="D46"/>
  <c r="D58" s="1"/>
  <c r="E38"/>
  <c r="D38"/>
  <c r="E31"/>
  <c r="D31"/>
  <c r="E26"/>
  <c r="D26"/>
  <c r="E20"/>
  <c r="D20"/>
  <c r="E8"/>
  <c r="D8"/>
  <c r="E51" i="131"/>
  <c r="E45"/>
  <c r="E37"/>
  <c r="E30"/>
  <c r="E26"/>
  <c r="E20"/>
  <c r="E8"/>
  <c r="D51"/>
  <c r="D45"/>
  <c r="D37"/>
  <c r="D30"/>
  <c r="D26"/>
  <c r="D20"/>
  <c r="D8"/>
  <c r="E51" i="129"/>
  <c r="D51"/>
  <c r="E45"/>
  <c r="E57" s="1"/>
  <c r="D45"/>
  <c r="D57" s="1"/>
  <c r="E37"/>
  <c r="E30"/>
  <c r="E26"/>
  <c r="E20"/>
  <c r="E8"/>
  <c r="D37"/>
  <c r="D30"/>
  <c r="D26"/>
  <c r="D20"/>
  <c r="D8"/>
  <c r="E45" i="105"/>
  <c r="E51"/>
  <c r="D51"/>
  <c r="D45"/>
  <c r="E37"/>
  <c r="D37"/>
  <c r="E30"/>
  <c r="D30"/>
  <c r="E26"/>
  <c r="D26"/>
  <c r="E20"/>
  <c r="D20"/>
  <c r="E8"/>
  <c r="E36" s="1"/>
  <c r="E41" s="1"/>
  <c r="D8"/>
  <c r="D36" s="1"/>
  <c r="D41" s="1"/>
  <c r="E116" i="3"/>
  <c r="E28"/>
  <c r="C116"/>
  <c r="C115"/>
  <c r="E57" i="131" l="1"/>
  <c r="E37" i="79"/>
  <c r="E42" s="1"/>
  <c r="D36" i="131"/>
  <c r="D41" s="1"/>
  <c r="D36" i="129"/>
  <c r="D41" s="1"/>
  <c r="D37" i="79"/>
  <c r="D42" s="1"/>
  <c r="E89" i="3"/>
  <c r="E57" i="105"/>
  <c r="E36" i="129"/>
  <c r="E41" s="1"/>
  <c r="E36" i="131"/>
  <c r="E41" s="1"/>
  <c r="D154" i="3"/>
  <c r="E65"/>
  <c r="E90" s="1"/>
  <c r="D128"/>
  <c r="D89"/>
  <c r="D65"/>
  <c r="E128"/>
  <c r="E154"/>
  <c r="D57" i="131"/>
  <c r="D57" i="105"/>
  <c r="D155" i="3" l="1"/>
  <c r="D90"/>
  <c r="C143" l="1"/>
  <c r="C51" i="131"/>
  <c r="C45"/>
  <c r="C37"/>
  <c r="C30"/>
  <c r="C26"/>
  <c r="C20"/>
  <c r="C8"/>
  <c r="C51" i="129"/>
  <c r="C45"/>
  <c r="C37"/>
  <c r="C30"/>
  <c r="C26"/>
  <c r="C20"/>
  <c r="C8"/>
  <c r="C111" i="3"/>
  <c r="C36" i="129" l="1"/>
  <c r="C41" s="1"/>
  <c r="C57"/>
  <c r="C36" i="131"/>
  <c r="C41" s="1"/>
  <c r="C57"/>
  <c r="C28" i="3" l="1"/>
  <c r="C140" l="1"/>
  <c r="C51" i="127"/>
  <c r="C45"/>
  <c r="C51" i="126"/>
  <c r="C45"/>
  <c r="C57" s="1"/>
  <c r="C51" i="105"/>
  <c r="C45"/>
  <c r="C52" i="123"/>
  <c r="C46"/>
  <c r="C58" s="1"/>
  <c r="C1" i="127"/>
  <c r="C1" i="126"/>
  <c r="C37" i="127"/>
  <c r="C30"/>
  <c r="C26"/>
  <c r="C20"/>
  <c r="C8"/>
  <c r="C36" s="1"/>
  <c r="C41" s="1"/>
  <c r="C37" i="126"/>
  <c r="C30"/>
  <c r="C26"/>
  <c r="C20"/>
  <c r="C8"/>
  <c r="C1" i="123"/>
  <c r="C38"/>
  <c r="C31"/>
  <c r="C26"/>
  <c r="C20"/>
  <c r="C8"/>
  <c r="C26" i="79"/>
  <c r="C146" i="3"/>
  <c r="C133"/>
  <c r="C93"/>
  <c r="C30"/>
  <c r="C29" s="1"/>
  <c r="A12" i="75"/>
  <c r="A11" i="76" s="1"/>
  <c r="A4"/>
  <c r="C37" i="105"/>
  <c r="C30"/>
  <c r="C26"/>
  <c r="C20"/>
  <c r="C8"/>
  <c r="C36" s="1"/>
  <c r="C41" s="1"/>
  <c r="C52" i="79"/>
  <c r="C38"/>
  <c r="C31"/>
  <c r="C20"/>
  <c r="C129" i="3"/>
  <c r="C114"/>
  <c r="C82"/>
  <c r="C78"/>
  <c r="C75"/>
  <c r="C70"/>
  <c r="C66"/>
  <c r="C89" s="1"/>
  <c r="C60"/>
  <c r="C55"/>
  <c r="C49"/>
  <c r="C37"/>
  <c r="C22"/>
  <c r="C15"/>
  <c r="C8"/>
  <c r="D6" i="76"/>
  <c r="C46" i="79"/>
  <c r="C58" s="1"/>
  <c r="C8"/>
  <c r="C57" i="105"/>
  <c r="C128" i="3"/>
  <c r="D14" i="76"/>
  <c r="C154" i="3" l="1"/>
  <c r="C155" s="1"/>
  <c r="C65"/>
  <c r="C90" s="1"/>
  <c r="C37" i="79"/>
  <c r="C42" s="1"/>
  <c r="C57" i="127"/>
  <c r="B14" i="76"/>
  <c r="E14" s="1"/>
  <c r="D15"/>
  <c r="C37" i="123"/>
  <c r="C42" s="1"/>
  <c r="C36" i="126"/>
  <c r="C41" s="1"/>
  <c r="B7" i="76"/>
  <c r="B15"/>
  <c r="D13"/>
  <c r="D8"/>
  <c r="D7"/>
  <c r="B13" l="1"/>
  <c r="E13" s="1"/>
  <c r="E7"/>
  <c r="B8"/>
  <c r="E8" s="1"/>
  <c r="E15"/>
  <c r="B6"/>
  <c r="E6" s="1"/>
</calcChain>
</file>

<file path=xl/sharedStrings.xml><?xml version="1.0" encoding="utf-8"?>
<sst xmlns="http://schemas.openxmlformats.org/spreadsheetml/2006/main" count="1468" uniqueCount="371">
  <si>
    <t>Vállalkozási maradvány igénybevétele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</si>
  <si>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</si>
  <si>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</si>
  <si>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</si>
  <si>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</si>
  <si>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</si>
  <si>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</si>
  <si>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</si>
  <si>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</si>
  <si>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</si>
  <si>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</si>
  <si>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</si>
  <si>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</si>
  <si>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</si>
  <si>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</si>
  <si>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</si>
  <si>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</si>
  <si>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</si>
  <si>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</si>
  <si>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</si>
  <si>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</si>
  <si>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</si>
  <si>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</si>
  <si>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</si>
  <si>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</si>
  <si>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</si>
  <si>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</si>
  <si>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</si>
  <si>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</si>
  <si>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</si>
  <si>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</si>
  <si>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</si>
  <si>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</si>
  <si>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</si>
  <si>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</si>
  <si>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</si>
  <si>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</si>
  <si>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</si>
  <si>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</si>
  <si>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</si>
  <si>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</si>
  <si>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</si>
  <si>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</si>
  <si>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</si>
  <si>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</si>
  <si>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</si>
  <si>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</si>
  <si>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</si>
  <si>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</si>
  <si>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</si>
  <si>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</si>
  <si>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</si>
  <si>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</si>
  <si>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</si>
  <si>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</si>
  <si>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</si>
  <si>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</si>
  <si>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</si>
  <si>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</si>
  <si>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</si>
  <si>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</si>
  <si>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</si>
  <si>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</si>
  <si>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</si>
  <si>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</si>
  <si>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3. sz. táblázat</t>
  </si>
  <si>
    <t>ELTÉRÉS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</si>
  <si>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</si>
  <si>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</si>
  <si>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</si>
  <si>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</si>
  <si>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</si>
  <si>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</si>
  <si>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</si>
  <si>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</si>
  <si>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</si>
  <si>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</si>
  <si>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</si>
  <si>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</si>
  <si>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</si>
  <si>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</si>
  <si>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</si>
  <si>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</si>
  <si>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</si>
  <si>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</si>
  <si>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</si>
  <si>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</si>
  <si>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</si>
  <si>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</si>
  <si>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</si>
  <si>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</si>
  <si>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</si>
  <si>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Önkormányzat</t>
  </si>
  <si>
    <t>Beruházások</t>
  </si>
  <si>
    <t>Ezer forintban</t>
  </si>
  <si>
    <t>8.3.</t>
  </si>
  <si>
    <t>Egyéb felhalmozási kiadások</t>
  </si>
  <si>
    <t>Költségvetési maradvány igénybevétele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</si>
  <si>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</si>
  <si>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</si>
  <si>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</si>
  <si>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</si>
  <si>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</si>
  <si>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</si>
  <si>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</si>
  <si>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</si>
  <si>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</si>
  <si>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</si>
  <si>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</si>
  <si>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</si>
  <si>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</si>
  <si>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</si>
  <si>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</si>
  <si>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</si>
  <si>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</si>
  <si>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</si>
  <si>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</si>
  <si>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</si>
  <si>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</si>
  <si>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</si>
  <si>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</si>
  <si>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</si>
  <si>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</si>
  <si>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</si>
  <si>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</si>
  <si>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</si>
  <si>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</si>
  <si>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</si>
  <si>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</si>
  <si>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</si>
  <si>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</si>
  <si>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</si>
  <si>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</si>
  <si>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</si>
  <si>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</si>
  <si>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</si>
  <si>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</si>
  <si>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</si>
  <si>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</si>
  <si>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</si>
  <si>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</si>
  <si>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</si>
  <si>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</si>
  <si>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</si>
  <si>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</si>
  <si>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</si>
  <si>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</si>
  <si>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</si>
  <si>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</si>
  <si>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</si>
  <si>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</si>
  <si>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</si>
  <si>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</si>
  <si>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</si>
  <si>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</si>
  <si>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</si>
  <si>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</si>
  <si>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</si>
  <si>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</si>
  <si>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</si>
  <si>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</si>
  <si>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</si>
  <si>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</si>
  <si>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</si>
  <si>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</si>
  <si>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</si>
  <si>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</si>
  <si>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</si>
  <si>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</si>
  <si>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</si>
  <si>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</si>
  <si>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</si>
  <si>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</si>
  <si>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</si>
  <si>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</si>
  <si>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</si>
  <si>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</si>
  <si>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</si>
  <si>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</si>
  <si>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</si>
  <si>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</si>
  <si>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</si>
  <si>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</si>
  <si>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</si>
  <si>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</si>
  <si>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</si>
  <si>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</si>
  <si>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</si>
  <si>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</si>
  <si>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</si>
  <si>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</si>
  <si>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</si>
  <si>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</si>
  <si>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</si>
  <si>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</si>
  <si>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</si>
  <si>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</si>
  <si>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</si>
  <si>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</si>
  <si>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</si>
  <si>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</si>
  <si>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</si>
  <si>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</si>
  <si>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</si>
  <si>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</si>
  <si>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</si>
  <si>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</si>
  <si>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Visszatérítendő támogatások, kölcsönök nyújtása ÁH-n kívülre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</si>
  <si>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</si>
  <si>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</si>
  <si>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</si>
  <si>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</si>
  <si>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</si>
  <si>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</si>
  <si>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</si>
  <si>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</si>
  <si>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</si>
  <si>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</si>
  <si>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</si>
  <si>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</si>
  <si>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</si>
  <si>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</si>
  <si>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</si>
  <si>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Működési célú átvett pénzeszközök</t>
  </si>
  <si>
    <t>Pénzügyi lízing kiadásai</t>
  </si>
  <si>
    <t xml:space="preserve"> 10.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</si>
  <si>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</si>
  <si>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</si>
  <si>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</si>
  <si>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</si>
  <si>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</si>
  <si>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</si>
  <si>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</si>
  <si>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</si>
  <si>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</si>
  <si>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</si>
  <si>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</si>
  <si>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</si>
  <si>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</si>
  <si>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</si>
  <si>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</si>
  <si>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</si>
  <si>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</si>
  <si>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</si>
  <si>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</si>
  <si>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</si>
  <si>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Önként vállalt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</si>
  <si>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</si>
  <si>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</si>
  <si>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</si>
  <si>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</si>
  <si>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</si>
  <si>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</si>
  <si>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</si>
  <si>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</si>
  <si>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</si>
  <si>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</si>
  <si>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</si>
  <si>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</si>
  <si>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</si>
  <si>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</si>
  <si>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</si>
  <si>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</si>
  <si>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</si>
  <si>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</si>
  <si>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</si>
  <si>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</si>
  <si>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</si>
  <si>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</si>
  <si>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</si>
  <si>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</si>
  <si>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</si>
  <si>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</si>
  <si>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</si>
  <si>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</si>
  <si>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</si>
  <si>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</si>
  <si>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</si>
  <si>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</si>
  <si>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</si>
  <si>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</si>
  <si>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</si>
  <si>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</si>
  <si>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</si>
  <si>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</si>
  <si>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</si>
  <si>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</si>
  <si>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</si>
  <si>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</si>
  <si>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</si>
  <si>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</si>
  <si>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</si>
  <si>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</si>
  <si>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</si>
  <si>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</si>
  <si>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</si>
  <si>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</si>
  <si>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</si>
  <si>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</si>
  <si>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</si>
  <si>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</si>
  <si>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</si>
  <si>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</si>
  <si>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</si>
  <si>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</si>
  <si>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</si>
  <si>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</si>
  <si>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</si>
  <si>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</si>
  <si>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</si>
  <si>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</si>
  <si>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</si>
  <si>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</si>
  <si>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</si>
  <si>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</si>
  <si>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</si>
  <si>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</si>
  <si>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</si>
  <si>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</si>
  <si>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</si>
  <si>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</si>
  <si>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</si>
  <si>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</si>
  <si>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</si>
  <si>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</si>
  <si>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</si>
  <si>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</si>
  <si>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</si>
  <si>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</si>
  <si>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</si>
  <si>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</si>
  <si>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</si>
  <si>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</si>
  <si>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</si>
  <si>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</si>
  <si>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</si>
  <si>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</si>
  <si>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</si>
  <si>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</si>
  <si>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</si>
  <si>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</si>
  <si>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</si>
  <si>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</si>
  <si>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</si>
  <si>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</si>
  <si>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</si>
  <si>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</si>
  <si>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</si>
  <si>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 xml:space="preserve">   - Észak-borsodi LEADER Unió Helyi Közösség Egyesület tagdíj </t>
  </si>
  <si>
    <t xml:space="preserve">   - Ózdi Többcélú Kistérségi Társulás tagdíj</t>
  </si>
  <si>
    <t xml:space="preserve">   - Polgárőr Egyesület</t>
  </si>
  <si>
    <t xml:space="preserve">   - Önkéntes Tűzoltó Egyesület</t>
  </si>
  <si>
    <t xml:space="preserve">   - BLASE Sportegyesület működési támogatás</t>
  </si>
  <si>
    <t xml:space="preserve">   -BLASE Sportegyesület pályázati önerő támogatás</t>
  </si>
  <si>
    <t>Polgármesteri hivatal</t>
  </si>
  <si>
    <t>Borsodnádasdi Szociális Alapszolgáltatási Központ</t>
  </si>
  <si>
    <t>Közösségi Ház és Könyvtár</t>
  </si>
  <si>
    <t>Mesekert Óvoda</t>
  </si>
  <si>
    <t>05</t>
  </si>
  <si>
    <t>9 fő</t>
  </si>
  <si>
    <t>Módosítás</t>
  </si>
  <si>
    <t xml:space="preserve">Módosított előirányzat </t>
  </si>
  <si>
    <t>Segélyek, egyéb szoc.ellátás</t>
  </si>
  <si>
    <t>Gyermekjólét, étkeztetés, hsg.</t>
  </si>
  <si>
    <t>Finanszírozási bevételek, kiadások egyenlege 
 (+/-)</t>
  </si>
  <si>
    <t>1.1 sz.melléklet a 12/2015.(XI.27.) önkormányzati rendelethez</t>
  </si>
  <si>
    <t>9.1 sz.melléklet a 12/2015.(XI.27.) önkormányzati rendelethez</t>
  </si>
  <si>
    <t>9.2 sz.melléklet a 12/2015.(XI.27.) önkormányzati rendelethez</t>
  </si>
  <si>
    <t>9.3 sz.melléklet a 12/2015.(XI.27.) önkormányzati rendelethez</t>
  </si>
  <si>
    <t>9.4 sz.melléklet a 12/2015.(XI.27.) önkormányzati rendelethez</t>
  </si>
  <si>
    <t>9.5 sz.melléklet a 12/2015.(XI.27.) önkormányzati rendelethez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</si>
</sst>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#,##0.0"/>
  </numFmts>
  <fonts count="36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color indexed="8"/>
      <name val="Calibri"/>
      <family val="2"/>
      <charset val="238"/>
    </font>
    <font>
      <sz val="10"/>
      <name val="Arial"/>
      <family val="2"/>
      <charset val="238"/>
    </font>
    <font>
      <i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3" fillId="0" borderId="0"/>
    <xf numFmtId="0" fontId="34" fillId="0" borderId="0"/>
  </cellStyleXfs>
  <cellXfs count="217">
    <xf numFmtId="0" fontId="0" fillId="0" borderId="0" xfId="0"/>
    <xf numFmtId="164" fontId="2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16" fillId="0" borderId="1" xfId="3" applyFont="1" applyFill="1" applyBorder="1" applyAlignment="1" applyProtection="1">
      <alignment horizontal="left" vertical="center" wrapText="1" indent="1"/>
    </xf>
    <xf numFmtId="0" fontId="16" fillId="0" borderId="2" xfId="3" applyFont="1" applyFill="1" applyBorder="1" applyAlignment="1" applyProtection="1">
      <alignment horizontal="left" vertical="center" wrapText="1" indent="1"/>
    </xf>
    <xf numFmtId="0" fontId="16" fillId="0" borderId="3" xfId="3" applyFont="1" applyFill="1" applyBorder="1" applyAlignment="1" applyProtection="1">
      <alignment horizontal="left" vertical="center" wrapText="1" indent="1"/>
    </xf>
    <xf numFmtId="0" fontId="16" fillId="0" borderId="4" xfId="3" applyFont="1" applyFill="1" applyBorder="1" applyAlignment="1" applyProtection="1">
      <alignment horizontal="left" vertical="center" wrapText="1" indent="1"/>
    </xf>
    <xf numFmtId="0" fontId="16" fillId="0" borderId="5" xfId="3" applyFont="1" applyFill="1" applyBorder="1" applyAlignment="1" applyProtection="1">
      <alignment horizontal="left" vertical="center" wrapText="1" indent="1"/>
    </xf>
    <xf numFmtId="0" fontId="16" fillId="0" borderId="6" xfId="3" applyFont="1" applyFill="1" applyBorder="1" applyAlignment="1" applyProtection="1">
      <alignment horizontal="left" vertical="center" wrapText="1" indent="1"/>
    </xf>
    <xf numFmtId="49" fontId="16" fillId="0" borderId="7" xfId="3" applyNumberFormat="1" applyFont="1" applyFill="1" applyBorder="1" applyAlignment="1" applyProtection="1">
      <alignment horizontal="left" vertical="center" wrapText="1" indent="1"/>
    </xf>
    <xf numFmtId="49" fontId="16" fillId="0" borderId="8" xfId="3" applyNumberFormat="1" applyFont="1" applyFill="1" applyBorder="1" applyAlignment="1" applyProtection="1">
      <alignment horizontal="left" vertical="center" wrapText="1" indent="1"/>
    </xf>
    <xf numFmtId="49" fontId="16" fillId="0" borderId="9" xfId="3" applyNumberFormat="1" applyFont="1" applyFill="1" applyBorder="1" applyAlignment="1" applyProtection="1">
      <alignment horizontal="left" vertical="center" wrapText="1" indent="1"/>
    </xf>
    <xf numFmtId="49" fontId="16" fillId="0" borderId="10" xfId="3" applyNumberFormat="1" applyFont="1" applyFill="1" applyBorder="1" applyAlignment="1" applyProtection="1">
      <alignment horizontal="left" vertical="center" wrapText="1" indent="1"/>
    </xf>
    <xf numFmtId="49" fontId="16" fillId="0" borderId="11" xfId="3" applyNumberFormat="1" applyFont="1" applyFill="1" applyBorder="1" applyAlignment="1" applyProtection="1">
      <alignment horizontal="left" vertical="center" wrapText="1" indent="1"/>
    </xf>
    <xf numFmtId="49" fontId="16" fillId="0" borderId="12" xfId="3" applyNumberFormat="1" applyFont="1" applyFill="1" applyBorder="1" applyAlignment="1" applyProtection="1">
      <alignment horizontal="left" vertical="center" wrapText="1" indent="1"/>
    </xf>
    <xf numFmtId="0" fontId="16" fillId="0" borderId="0" xfId="3" applyFont="1" applyFill="1" applyBorder="1" applyAlignment="1" applyProtection="1">
      <alignment horizontal="left" vertical="center" wrapText="1" indent="1"/>
    </xf>
    <xf numFmtId="0" fontId="15" fillId="0" borderId="13" xfId="3" applyFont="1" applyFill="1" applyBorder="1" applyAlignment="1" applyProtection="1">
      <alignment horizontal="left" vertical="center" wrapText="1" indent="1"/>
    </xf>
    <xf numFmtId="0" fontId="15" fillId="0" borderId="14" xfId="3" applyFont="1" applyFill="1" applyBorder="1" applyAlignment="1" applyProtection="1">
      <alignment horizontal="left" vertical="center" wrapText="1" indent="1"/>
    </xf>
    <xf numFmtId="0" fontId="15" fillId="0" borderId="15" xfId="3" applyFont="1" applyFill="1" applyBorder="1" applyAlignment="1" applyProtection="1">
      <alignment horizontal="left" vertical="center" wrapText="1" indent="1"/>
    </xf>
    <xf numFmtId="0" fontId="6" fillId="0" borderId="13" xfId="3" applyFont="1" applyFill="1" applyBorder="1" applyAlignment="1" applyProtection="1">
      <alignment horizontal="center" vertical="center" wrapText="1"/>
    </xf>
    <xf numFmtId="0" fontId="6" fillId="0" borderId="14" xfId="3" applyFont="1" applyFill="1" applyBorder="1" applyAlignment="1" applyProtection="1">
      <alignment horizontal="center" vertical="center" wrapText="1"/>
    </xf>
    <xf numFmtId="0" fontId="15" fillId="0" borderId="14" xfId="3" applyFont="1" applyFill="1" applyBorder="1" applyAlignment="1" applyProtection="1">
      <alignment vertical="center" wrapText="1"/>
    </xf>
    <xf numFmtId="0" fontId="15" fillId="0" borderId="19" xfId="3" applyFont="1" applyFill="1" applyBorder="1" applyAlignment="1" applyProtection="1">
      <alignment vertical="center" wrapText="1"/>
    </xf>
    <xf numFmtId="0" fontId="15" fillId="0" borderId="13" xfId="3" applyFont="1" applyFill="1" applyBorder="1" applyAlignment="1" applyProtection="1">
      <alignment horizontal="center" vertical="center" wrapText="1"/>
    </xf>
    <xf numFmtId="0" fontId="15" fillId="0" borderId="14" xfId="3" applyFont="1" applyFill="1" applyBorder="1" applyAlignment="1" applyProtection="1">
      <alignment horizontal="center" vertical="center" wrapText="1"/>
    </xf>
    <xf numFmtId="0" fontId="15" fillId="0" borderId="21" xfId="3" applyFont="1" applyFill="1" applyBorder="1" applyAlignment="1" applyProtection="1">
      <alignment horizontal="center" vertical="center" wrapText="1"/>
    </xf>
    <xf numFmtId="0" fontId="6" fillId="0" borderId="21" xfId="3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/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3" applyFont="1" applyFill="1" applyBorder="1" applyAlignment="1" applyProtection="1">
      <alignment horizontal="left" vertical="center" wrapText="1" indent="1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right" indent="1"/>
    </xf>
    <xf numFmtId="0" fontId="18" fillId="0" borderId="0" xfId="0" applyFont="1" applyAlignment="1">
      <alignment horizontal="center"/>
    </xf>
    <xf numFmtId="0" fontId="27" fillId="0" borderId="0" xfId="0" applyFont="1" applyFill="1"/>
    <xf numFmtId="3" fontId="27" fillId="0" borderId="0" xfId="0" applyNumberFormat="1" applyFont="1" applyFill="1" applyAlignment="1">
      <alignment horizontal="right" indent="1"/>
    </xf>
    <xf numFmtId="3" fontId="24" fillId="0" borderId="0" xfId="0" applyNumberFormat="1" applyFont="1" applyFill="1" applyAlignment="1">
      <alignment horizontal="right" indent="1"/>
    </xf>
    <xf numFmtId="0" fontId="27" fillId="0" borderId="0" xfId="0" applyFont="1" applyFill="1" applyAlignment="1">
      <alignment horizontal="right" indent="1"/>
    </xf>
    <xf numFmtId="0" fontId="4" fillId="0" borderId="29" xfId="0" applyFont="1" applyFill="1" applyBorder="1" applyAlignment="1" applyProtection="1">
      <alignment horizontal="right"/>
    </xf>
    <xf numFmtId="0" fontId="23" fillId="0" borderId="23" xfId="3" applyFont="1" applyFill="1" applyBorder="1" applyAlignment="1" applyProtection="1">
      <alignment horizontal="left" vertical="center" wrapText="1" indent="1"/>
    </xf>
    <xf numFmtId="0" fontId="16" fillId="0" borderId="2" xfId="3" applyFont="1" applyFill="1" applyBorder="1" applyAlignment="1" applyProtection="1">
      <alignment horizontal="left" indent="6"/>
    </xf>
    <xf numFmtId="0" fontId="16" fillId="0" borderId="2" xfId="3" applyFont="1" applyFill="1" applyBorder="1" applyAlignment="1" applyProtection="1">
      <alignment horizontal="left" vertical="center" wrapText="1" indent="6"/>
    </xf>
    <xf numFmtId="0" fontId="16" fillId="0" borderId="6" xfId="3" applyFont="1" applyFill="1" applyBorder="1" applyAlignment="1" applyProtection="1">
      <alignment horizontal="left" vertical="center" wrapText="1" indent="6"/>
    </xf>
    <xf numFmtId="0" fontId="30" fillId="0" borderId="0" xfId="0" applyFont="1" applyFill="1"/>
    <xf numFmtId="0" fontId="31" fillId="0" borderId="0" xfId="0" applyFont="1"/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15" fillId="0" borderId="21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4" fillId="0" borderId="0" xfId="0" applyNumberFormat="1" applyFont="1" applyFill="1" applyAlignment="1" applyProtection="1">
      <alignment vertical="center" wrapText="1"/>
    </xf>
    <xf numFmtId="0" fontId="6" fillId="0" borderId="31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left" vertical="center" wrapText="1" indent="1"/>
    </xf>
    <xf numFmtId="0" fontId="21" fillId="0" borderId="13" xfId="0" applyFont="1" applyBorder="1" applyAlignment="1" applyProtection="1">
      <alignment horizontal="center" vertical="center" wrapText="1"/>
    </xf>
    <xf numFmtId="0" fontId="28" fillId="0" borderId="35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5" fillId="0" borderId="36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 wrapText="1"/>
    </xf>
    <xf numFmtId="0" fontId="29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6" fillId="0" borderId="38" xfId="3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3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4" xfId="0" applyFont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20" fillId="0" borderId="6" xfId="0" applyFont="1" applyBorder="1" applyAlignment="1" applyProtection="1">
      <alignment horizontal="left" vertical="center" wrapText="1" indent="1"/>
    </xf>
    <xf numFmtId="0" fontId="21" fillId="0" borderId="22" xfId="0" applyFont="1" applyBorder="1" applyAlignment="1" applyProtection="1">
      <alignment horizontal="left" vertical="center" wrapText="1" indent="1"/>
    </xf>
    <xf numFmtId="164" fontId="15" fillId="0" borderId="28" xfId="3" applyNumberFormat="1" applyFont="1" applyFill="1" applyBorder="1" applyAlignment="1" applyProtection="1">
      <alignment horizontal="right" vertical="center" wrapText="1" indent="1"/>
    </xf>
    <xf numFmtId="164" fontId="15" fillId="0" borderId="21" xfId="3" applyNumberFormat="1" applyFont="1" applyFill="1" applyBorder="1" applyAlignment="1" applyProtection="1">
      <alignment horizontal="right" vertical="center" wrapText="1" indent="1"/>
    </xf>
    <xf numFmtId="164" fontId="16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3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3" applyNumberFormat="1" applyFont="1" applyFill="1" applyBorder="1" applyAlignment="1" applyProtection="1">
      <alignment horizontal="right" vertical="center" wrapText="1" indent="1"/>
    </xf>
    <xf numFmtId="164" fontId="5" fillId="0" borderId="0" xfId="3" applyNumberFormat="1" applyFont="1" applyFill="1" applyBorder="1" applyAlignment="1" applyProtection="1">
      <alignment horizontal="right" vertical="center" wrapText="1" indent="1"/>
    </xf>
    <xf numFmtId="164" fontId="16" fillId="0" borderId="27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Border="1" applyAlignment="1" applyProtection="1">
      <alignment horizontal="right" vertical="center" wrapText="1" indent="1"/>
    </xf>
    <xf numFmtId="0" fontId="4" fillId="0" borderId="29" xfId="0" applyFont="1" applyFill="1" applyBorder="1" applyAlignment="1" applyProtection="1">
      <alignment horizontal="right" vertical="center"/>
    </xf>
    <xf numFmtId="164" fontId="1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</xf>
    <xf numFmtId="164" fontId="2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right" vertical="center" wrapText="1" indent="1"/>
    </xf>
    <xf numFmtId="164" fontId="6" fillId="0" borderId="34" xfId="0" applyNumberFormat="1" applyFont="1" applyFill="1" applyBorder="1" applyAlignment="1" applyProtection="1">
      <alignment horizontal="right" vertical="center" wrapText="1" indent="1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right" vertical="center" wrapText="1" indent="1"/>
    </xf>
    <xf numFmtId="164" fontId="15" fillId="0" borderId="30" xfId="0" applyNumberFormat="1" applyFont="1" applyFill="1" applyBorder="1" applyAlignment="1" applyProtection="1">
      <alignment horizontal="righ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20" xfId="0" applyNumberFormat="1" applyFont="1" applyFill="1" applyBorder="1" applyAlignment="1" applyProtection="1">
      <alignment horizontal="right" vertical="center"/>
    </xf>
    <xf numFmtId="49" fontId="6" fillId="0" borderId="39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 wrapText="1"/>
    </xf>
    <xf numFmtId="0" fontId="19" fillId="0" borderId="23" xfId="0" applyFont="1" applyBorder="1" applyAlignment="1" applyProtection="1">
      <alignment horizontal="left" vertical="center" wrapText="1" indent="1"/>
    </xf>
    <xf numFmtId="0" fontId="9" fillId="0" borderId="0" xfId="3" applyFont="1" applyFill="1" applyProtection="1"/>
    <xf numFmtId="0" fontId="9" fillId="0" borderId="0" xfId="3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23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0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15" fillId="0" borderId="15" xfId="3" applyFont="1" applyFill="1" applyBorder="1" applyAlignment="1" applyProtection="1">
      <alignment horizontal="center" vertical="center" wrapText="1"/>
    </xf>
    <xf numFmtId="0" fontId="15" fillId="0" borderId="19" xfId="3" applyFont="1" applyFill="1" applyBorder="1" applyAlignment="1" applyProtection="1">
      <alignment horizontal="center" vertical="center" wrapText="1"/>
    </xf>
    <xf numFmtId="0" fontId="15" fillId="0" borderId="28" xfId="3" applyFont="1" applyFill="1" applyBorder="1" applyAlignment="1" applyProtection="1">
      <alignment horizontal="center" vertical="center" wrapText="1"/>
    </xf>
    <xf numFmtId="164" fontId="16" fillId="0" borderId="25" xfId="3" applyNumberFormat="1" applyFont="1" applyFill="1" applyBorder="1" applyAlignment="1" applyProtection="1">
      <alignment horizontal="right" vertical="center" wrapText="1" indent="1"/>
    </xf>
    <xf numFmtId="0" fontId="16" fillId="0" borderId="3" xfId="3" applyFont="1" applyFill="1" applyBorder="1" applyAlignment="1" applyProtection="1">
      <alignment horizontal="left" vertical="center" wrapText="1" indent="6"/>
    </xf>
    <xf numFmtId="0" fontId="9" fillId="0" borderId="0" xfId="3" applyFill="1" applyProtection="1"/>
    <xf numFmtId="0" fontId="16" fillId="0" borderId="0" xfId="3" applyFont="1" applyFill="1" applyProtection="1"/>
    <xf numFmtId="0" fontId="12" fillId="0" borderId="0" xfId="3" applyFont="1" applyFill="1" applyProtection="1"/>
    <xf numFmtId="0" fontId="20" fillId="0" borderId="3" xfId="0" applyFont="1" applyBorder="1" applyAlignment="1" applyProtection="1">
      <alignment horizontal="left" wrapText="1" indent="1"/>
    </xf>
    <xf numFmtId="0" fontId="20" fillId="0" borderId="2" xfId="0" applyFont="1" applyBorder="1" applyAlignment="1" applyProtection="1">
      <alignment horizontal="left" wrapText="1" indent="1"/>
    </xf>
    <xf numFmtId="0" fontId="20" fillId="0" borderId="6" xfId="0" applyFont="1" applyBorder="1" applyAlignment="1" applyProtection="1">
      <alignment horizontal="left" wrapText="1" indent="1"/>
    </xf>
    <xf numFmtId="0" fontId="20" fillId="0" borderId="6" xfId="0" applyFont="1" applyBorder="1" applyAlignment="1" applyProtection="1">
      <alignment wrapText="1"/>
    </xf>
    <xf numFmtId="0" fontId="20" fillId="0" borderId="9" xfId="0" applyFont="1" applyBorder="1" applyAlignment="1" applyProtection="1">
      <alignment wrapText="1"/>
    </xf>
    <xf numFmtId="0" fontId="20" fillId="0" borderId="8" xfId="0" applyFont="1" applyBorder="1" applyAlignment="1" applyProtection="1">
      <alignment wrapText="1"/>
    </xf>
    <xf numFmtId="0" fontId="20" fillId="0" borderId="10" xfId="0" applyFont="1" applyBorder="1" applyAlignment="1" applyProtection="1">
      <alignment wrapText="1"/>
    </xf>
    <xf numFmtId="0" fontId="21" fillId="0" borderId="14" xfId="0" applyFont="1" applyBorder="1" applyAlignment="1" applyProtection="1">
      <alignment wrapText="1"/>
    </xf>
    <xf numFmtId="0" fontId="21" fillId="0" borderId="23" xfId="0" applyFont="1" applyBorder="1" applyAlignment="1" applyProtection="1">
      <alignment wrapText="1"/>
    </xf>
    <xf numFmtId="0" fontId="9" fillId="0" borderId="0" xfId="3" applyFill="1" applyAlignment="1" applyProtection="1"/>
    <xf numFmtId="164" fontId="19" fillId="0" borderId="21" xfId="0" quotePrefix="1" applyNumberFormat="1" applyFont="1" applyBorder="1" applyAlignment="1" applyProtection="1">
      <alignment horizontal="right" vertical="center" wrapText="1" indent="1"/>
    </xf>
    <xf numFmtId="0" fontId="17" fillId="0" borderId="0" xfId="3" applyFont="1" applyFill="1" applyProtection="1"/>
    <xf numFmtId="49" fontId="16" fillId="0" borderId="9" xfId="3" applyNumberFormat="1" applyFont="1" applyFill="1" applyBorder="1" applyAlignment="1" applyProtection="1">
      <alignment horizontal="center" vertical="center" wrapText="1"/>
    </xf>
    <xf numFmtId="49" fontId="16" fillId="0" borderId="8" xfId="3" applyNumberFormat="1" applyFont="1" applyFill="1" applyBorder="1" applyAlignment="1" applyProtection="1">
      <alignment horizontal="center" vertical="center" wrapText="1"/>
    </xf>
    <xf numFmtId="49" fontId="16" fillId="0" borderId="10" xfId="3" applyNumberFormat="1" applyFont="1" applyFill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center" wrapText="1"/>
    </xf>
    <xf numFmtId="0" fontId="20" fillId="0" borderId="9" xfId="0" applyFont="1" applyBorder="1" applyAlignment="1" applyProtection="1">
      <alignment horizontal="center" wrapText="1"/>
    </xf>
    <xf numFmtId="0" fontId="20" fillId="0" borderId="8" xfId="0" applyFont="1" applyBorder="1" applyAlignment="1" applyProtection="1">
      <alignment horizontal="center" wrapText="1"/>
    </xf>
    <xf numFmtId="0" fontId="20" fillId="0" borderId="10" xfId="0" applyFont="1" applyBorder="1" applyAlignment="1" applyProtection="1">
      <alignment horizontal="center" wrapText="1"/>
    </xf>
    <xf numFmtId="0" fontId="21" fillId="0" borderId="22" xfId="0" applyFont="1" applyBorder="1" applyAlignment="1" applyProtection="1">
      <alignment horizontal="center" wrapText="1"/>
    </xf>
    <xf numFmtId="49" fontId="16" fillId="0" borderId="11" xfId="3" applyNumberFormat="1" applyFont="1" applyFill="1" applyBorder="1" applyAlignment="1" applyProtection="1">
      <alignment horizontal="center" vertical="center" wrapText="1"/>
    </xf>
    <xf numFmtId="49" fontId="16" fillId="0" borderId="7" xfId="3" applyNumberFormat="1" applyFont="1" applyFill="1" applyBorder="1" applyAlignment="1" applyProtection="1">
      <alignment horizontal="center" vertical="center" wrapText="1"/>
    </xf>
    <xf numFmtId="49" fontId="16" fillId="0" borderId="12" xfId="3" applyNumberFormat="1" applyFont="1" applyFill="1" applyBorder="1" applyAlignment="1" applyProtection="1">
      <alignment horizontal="center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49" fontId="23" fillId="0" borderId="11" xfId="0" applyNumberFormat="1" applyFont="1" applyFill="1" applyBorder="1" applyAlignment="1" applyProtection="1">
      <alignment horizontal="center" vertical="center" wrapText="1"/>
    </xf>
    <xf numFmtId="49" fontId="23" fillId="0" borderId="8" xfId="0" applyNumberFormat="1" applyFont="1" applyFill="1" applyBorder="1" applyAlignment="1" applyProtection="1">
      <alignment horizontal="center" vertical="center" wrapText="1"/>
    </xf>
    <xf numFmtId="49" fontId="23" fillId="0" borderId="9" xfId="0" applyNumberFormat="1" applyFont="1" applyFill="1" applyBorder="1" applyAlignment="1" applyProtection="1">
      <alignment horizontal="center" vertical="center" wrapText="1"/>
    </xf>
    <xf numFmtId="0" fontId="23" fillId="0" borderId="3" xfId="3" applyFont="1" applyFill="1" applyBorder="1" applyAlignment="1" applyProtection="1">
      <alignment horizontal="left" vertical="center" wrapText="1" indent="1"/>
    </xf>
    <xf numFmtId="0" fontId="23" fillId="0" borderId="2" xfId="3" applyFont="1" applyFill="1" applyBorder="1" applyAlignment="1" applyProtection="1">
      <alignment horizontal="left" vertical="center" wrapText="1" indent="1"/>
    </xf>
    <xf numFmtId="0" fontId="29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 wrapText="1"/>
    </xf>
    <xf numFmtId="164" fontId="23" fillId="0" borderId="25" xfId="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3" xfId="0" applyFont="1" applyBorder="1" applyAlignment="1" applyProtection="1">
      <alignment vertical="center" wrapText="1"/>
    </xf>
    <xf numFmtId="0" fontId="21" fillId="0" borderId="22" xfId="0" applyFont="1" applyBorder="1" applyAlignment="1" applyProtection="1">
      <alignment vertical="center" wrapText="1"/>
    </xf>
    <xf numFmtId="0" fontId="20" fillId="0" borderId="2" xfId="0" quotePrefix="1" applyFont="1" applyBorder="1" applyAlignment="1" applyProtection="1">
      <alignment horizontal="left" wrapText="1" indent="1"/>
    </xf>
    <xf numFmtId="0" fontId="20" fillId="0" borderId="6" xfId="0" applyFont="1" applyBorder="1" applyAlignment="1" applyProtection="1">
      <alignment vertical="center" wrapText="1"/>
    </xf>
    <xf numFmtId="0" fontId="15" fillId="0" borderId="22" xfId="3" applyFont="1" applyFill="1" applyBorder="1" applyAlignment="1" applyProtection="1">
      <alignment horizontal="left" vertical="center" wrapText="1" indent="1"/>
    </xf>
    <xf numFmtId="0" fontId="15" fillId="0" borderId="23" xfId="3" applyFont="1" applyFill="1" applyBorder="1" applyAlignment="1" applyProtection="1">
      <alignment vertical="center" wrapText="1"/>
    </xf>
    <xf numFmtId="164" fontId="15" fillId="0" borderId="24" xfId="3" applyNumberFormat="1" applyFont="1" applyFill="1" applyBorder="1" applyAlignment="1" applyProtection="1">
      <alignment horizontal="right" vertical="center" wrapText="1" indent="1"/>
    </xf>
    <xf numFmtId="0" fontId="16" fillId="0" borderId="26" xfId="3" applyFont="1" applyFill="1" applyBorder="1" applyAlignment="1" applyProtection="1">
      <alignment horizontal="left" vertical="center" wrapText="1" indent="7"/>
    </xf>
    <xf numFmtId="164" fontId="21" fillId="0" borderId="21" xfId="0" applyNumberFormat="1" applyFont="1" applyBorder="1" applyAlignment="1" applyProtection="1">
      <alignment horizontal="right" vertical="center" wrapText="1" indent="1"/>
      <protection locked="0"/>
    </xf>
    <xf numFmtId="0" fontId="15" fillId="0" borderId="13" xfId="3" applyFont="1" applyFill="1" applyBorder="1" applyAlignment="1" applyProtection="1">
      <alignment horizontal="left" vertical="center" wrapText="1"/>
    </xf>
    <xf numFmtId="49" fontId="6" fillId="0" borderId="39" xfId="0" applyNumberFormat="1" applyFont="1" applyFill="1" applyBorder="1" applyAlignment="1" applyProtection="1">
      <alignment horizontal="right" vertical="center" indent="1"/>
    </xf>
    <xf numFmtId="49" fontId="22" fillId="0" borderId="13" xfId="3" applyNumberFormat="1" applyFont="1" applyFill="1" applyBorder="1" applyAlignment="1" applyProtection="1">
      <alignment horizontal="center" vertical="center" wrapText="1"/>
    </xf>
    <xf numFmtId="165" fontId="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1" xfId="0" quotePrefix="1" applyFont="1" applyFill="1" applyBorder="1" applyAlignment="1" applyProtection="1">
      <alignment horizontal="right" vertical="center" indent="1"/>
    </xf>
    <xf numFmtId="0" fontId="6" fillId="0" borderId="23" xfId="0" applyFont="1" applyFill="1" applyBorder="1" applyAlignment="1" applyProtection="1">
      <alignment horizontal="center" vertical="center"/>
    </xf>
    <xf numFmtId="164" fontId="5" fillId="0" borderId="0" xfId="3" applyNumberFormat="1" applyFont="1" applyFill="1" applyBorder="1" applyAlignment="1" applyProtection="1">
      <alignment horizontal="center" vertical="center"/>
    </xf>
    <xf numFmtId="0" fontId="17" fillId="0" borderId="0" xfId="3" applyFont="1" applyFill="1" applyAlignment="1" applyProtection="1">
      <alignment horizontal="center"/>
    </xf>
    <xf numFmtId="0" fontId="15" fillId="0" borderId="43" xfId="3" applyFont="1" applyFill="1" applyBorder="1" applyAlignment="1" applyProtection="1">
      <alignment horizontal="center" vertical="center" wrapText="1"/>
    </xf>
    <xf numFmtId="164" fontId="15" fillId="0" borderId="44" xfId="3" applyNumberFormat="1" applyFont="1" applyFill="1" applyBorder="1" applyAlignment="1" applyProtection="1">
      <alignment horizontal="right" vertical="center" wrapText="1" indent="1"/>
    </xf>
    <xf numFmtId="164" fontId="15" fillId="0" borderId="43" xfId="3" applyNumberFormat="1" applyFont="1" applyFill="1" applyBorder="1" applyAlignment="1" applyProtection="1">
      <alignment horizontal="right" vertical="center" wrapText="1" indent="1"/>
    </xf>
    <xf numFmtId="164" fontId="16" fillId="0" borderId="45" xfId="3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6" xfId="3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7" xfId="3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8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Protection="1"/>
    <xf numFmtId="0" fontId="9" fillId="0" borderId="0" xfId="3" applyFill="1" applyBorder="1" applyProtection="1"/>
    <xf numFmtId="164" fontId="35" fillId="0" borderId="0" xfId="0" applyNumberFormat="1" applyFont="1" applyFill="1" applyAlignment="1" applyProtection="1">
      <alignment vertical="center" wrapText="1"/>
    </xf>
    <xf numFmtId="0" fontId="16" fillId="0" borderId="0" xfId="3" applyFont="1" applyFill="1" applyAlignment="1" applyProtection="1">
      <alignment horizontal="center" wrapText="1"/>
    </xf>
    <xf numFmtId="0" fontId="14" fillId="0" borderId="42" xfId="3" applyFont="1" applyFill="1" applyBorder="1" applyAlignment="1" applyProtection="1">
      <alignment horizontal="center" wrapText="1"/>
    </xf>
    <xf numFmtId="164" fontId="5" fillId="0" borderId="0" xfId="3" applyNumberFormat="1" applyFont="1" applyFill="1" applyBorder="1" applyAlignment="1" applyProtection="1">
      <alignment horizontal="center" vertical="center"/>
    </xf>
    <xf numFmtId="164" fontId="25" fillId="0" borderId="29" xfId="3" applyNumberFormat="1" applyFont="1" applyFill="1" applyBorder="1" applyAlignment="1" applyProtection="1">
      <alignment horizontal="left" vertical="center"/>
    </xf>
    <xf numFmtId="164" fontId="25" fillId="0" borderId="29" xfId="3" applyNumberFormat="1" applyFont="1" applyFill="1" applyBorder="1" applyAlignment="1" applyProtection="1">
      <alignment horizontal="left"/>
    </xf>
    <xf numFmtId="0" fontId="17" fillId="0" borderId="0" xfId="3" applyFont="1" applyFill="1" applyAlignment="1" applyProtection="1">
      <alignment horizontal="center"/>
    </xf>
  </cellXfs>
  <cellStyles count="6">
    <cellStyle name="Excel Built-in Normal" xfId="4"/>
    <cellStyle name="Hiperhivatkozás" xfId="1"/>
    <cellStyle name="Már látott hiperhivatkozás" xfId="2"/>
    <cellStyle name="Normál" xfId="0" builtinId="0"/>
    <cellStyle name="Normál 2" xfId="5"/>
    <cellStyle name="Normál_KVRENMUNKA" xfId="3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002/Desktop/Bea%20dokumentumai/El&#337;terjeszt&#233;sek%202015/2015.11.26/1.napirend-K&#246;lts&#233;gvet&#233;si%20rendelet%20m&#243;dos&#237;t&#225;s/m&#243;dos&#237;tott_%202015_III.n.&#233;vi%20m&#243;dos&#237;t&#225;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ELLENŐRZÉS-1.sz.2.a.sz.2.b.sz."/>
      <sheetName val="9.1. sz. mell"/>
      <sheetName val="9.2. sz. mell"/>
      <sheetName val="9.2.2. sz.  mell"/>
      <sheetName val="9.3. sz. mell"/>
      <sheetName val="9.3.2. sz. mell"/>
      <sheetName val="9.3.3. sz. mell"/>
      <sheetName val="9.4. sz. mell "/>
      <sheetName val="9.5. sz. mell  "/>
      <sheetName val="Roma Nemzetiségi Önkormányzat"/>
      <sheetName val="Háziorvosi ügyelet"/>
    </sheetNames>
    <sheetDataSet>
      <sheetData sheetId="0">
        <row r="5">
          <cell r="A5" t="str">
            <v>2015.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workbookViewId="0">
      <selection activeCell="C13" sqref="C13"/>
    </sheetView>
  </sheetViews>
  <sheetFormatPr defaultRowHeight="13.2"/>
  <cols>
    <col min="1" max="1" width="48.44140625" customWidth="1"/>
    <col min="2" max="2" width="73.44140625" customWidth="1"/>
    <col min="3" max="3" width="16.77734375" customWidth="1"/>
  </cols>
  <sheetData>
    <row r="2" spans="1:2">
      <c r="A2" t="s">
        <v>64</v>
      </c>
    </row>
    <row r="4" spans="1:2">
      <c r="A4" s="45"/>
      <c r="B4" s="45"/>
    </row>
    <row r="5" spans="1:2" s="55" customFormat="1" ht="15.6">
      <c r="A5" s="33" t="s">
        <v>255</v>
      </c>
      <c r="B5" s="54"/>
    </row>
    <row r="6" spans="1:2">
      <c r="A6" s="45"/>
      <c r="B6" s="45"/>
    </row>
    <row r="7" spans="1:2">
      <c r="A7" s="45" t="s">
        <v>342</v>
      </c>
      <c r="B7" s="45" t="s">
        <v>307</v>
      </c>
    </row>
    <row r="8" spans="1:2">
      <c r="A8" s="45" t="s">
        <v>343</v>
      </c>
      <c r="B8" s="45" t="s">
        <v>308</v>
      </c>
    </row>
    <row r="9" spans="1:2">
      <c r="A9" s="45" t="s">
        <v>344</v>
      </c>
      <c r="B9" s="45" t="s">
        <v>309</v>
      </c>
    </row>
    <row r="10" spans="1:2">
      <c r="A10" s="45"/>
      <c r="B10" s="45"/>
    </row>
    <row r="11" spans="1:2">
      <c r="A11" s="45"/>
      <c r="B11" s="45"/>
    </row>
    <row r="12" spans="1:2" s="55" customFormat="1" ht="15.6">
      <c r="A12" s="33" t="str">
        <f>+CONCATENATE(LEFT(A5,4),". évi előirányzat KIADÁSOK")</f>
        <v>2015. évi előirányzat KIADÁSOK</v>
      </c>
      <c r="B12" s="54"/>
    </row>
    <row r="13" spans="1:2">
      <c r="A13" s="45"/>
      <c r="B13" s="45"/>
    </row>
    <row r="14" spans="1:2">
      <c r="A14" s="45" t="s">
        <v>345</v>
      </c>
      <c r="B14" s="45" t="s">
        <v>310</v>
      </c>
    </row>
    <row r="15" spans="1:2">
      <c r="A15" s="45" t="s">
        <v>346</v>
      </c>
      <c r="B15" s="45" t="s">
        <v>311</v>
      </c>
    </row>
    <row r="16" spans="1:2">
      <c r="A16" s="45" t="s">
        <v>347</v>
      </c>
      <c r="B16" s="45" t="s">
        <v>312</v>
      </c>
    </row>
  </sheetData>
  <sheetProtection sheet="1"/>
  <phoneticPr fontId="23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00000"/>
  </sheetPr>
  <dimension ref="A1:E60"/>
  <sheetViews>
    <sheetView workbookViewId="0">
      <selection activeCell="B1" sqref="B1"/>
    </sheetView>
  </sheetViews>
  <sheetFormatPr defaultColWidth="9.33203125" defaultRowHeight="13.2"/>
  <cols>
    <col min="1" max="1" width="13.77734375" style="81" customWidth="1"/>
    <col min="2" max="2" width="79.109375" style="82" customWidth="1"/>
    <col min="3" max="3" width="25" style="82" customWidth="1"/>
    <col min="4" max="5" width="12.6640625" style="82" customWidth="1"/>
    <col min="6" max="16384" width="9.33203125" style="82"/>
  </cols>
  <sheetData>
    <row r="1" spans="1:5" s="61" customFormat="1" ht="21" customHeight="1" thickBot="1">
      <c r="A1" s="60"/>
      <c r="B1" s="210" t="s">
        <v>369</v>
      </c>
      <c r="C1" s="176"/>
    </row>
    <row r="2" spans="1:5" s="177" customFormat="1" ht="25.5" customHeight="1">
      <c r="A2" s="136" t="s">
        <v>88</v>
      </c>
      <c r="B2" s="110" t="s">
        <v>356</v>
      </c>
      <c r="C2" s="123" t="s">
        <v>254</v>
      </c>
    </row>
    <row r="3" spans="1:5" s="177" customFormat="1" ht="23.4" thickBot="1">
      <c r="A3" s="170" t="s">
        <v>87</v>
      </c>
      <c r="B3" s="111" t="s">
        <v>226</v>
      </c>
      <c r="C3" s="124" t="s">
        <v>19</v>
      </c>
    </row>
    <row r="4" spans="1:5" s="178" customFormat="1" ht="15.9" customHeight="1" thickBot="1">
      <c r="A4" s="64"/>
      <c r="B4" s="64"/>
      <c r="C4" s="65" t="s">
        <v>20</v>
      </c>
    </row>
    <row r="5" spans="1:5" ht="23.4" thickBot="1">
      <c r="A5" s="137" t="s">
        <v>89</v>
      </c>
      <c r="B5" s="66" t="s">
        <v>21</v>
      </c>
      <c r="C5" s="67" t="s">
        <v>22</v>
      </c>
      <c r="D5" s="28" t="s">
        <v>360</v>
      </c>
      <c r="E5" s="28" t="s">
        <v>361</v>
      </c>
    </row>
    <row r="6" spans="1:5" s="179" customFormat="1" ht="12.9" customHeight="1" thickBot="1">
      <c r="A6" s="56" t="s">
        <v>313</v>
      </c>
      <c r="B6" s="57" t="s">
        <v>314</v>
      </c>
      <c r="C6" s="58" t="s">
        <v>315</v>
      </c>
      <c r="D6" s="140" t="s">
        <v>317</v>
      </c>
      <c r="E6" s="140" t="s">
        <v>316</v>
      </c>
    </row>
    <row r="7" spans="1:5" s="179" customFormat="1" ht="15.9" customHeight="1" thickBot="1">
      <c r="A7" s="68"/>
      <c r="B7" s="69" t="s">
        <v>23</v>
      </c>
      <c r="C7" s="70"/>
      <c r="D7" s="70"/>
      <c r="E7" s="70"/>
    </row>
    <row r="8" spans="1:5" s="125" customFormat="1" ht="12" customHeight="1" thickBot="1">
      <c r="A8" s="56" t="s">
        <v>4</v>
      </c>
      <c r="B8" s="71" t="s">
        <v>330</v>
      </c>
      <c r="C8" s="107">
        <f>SUM(C9:C19)</f>
        <v>1580</v>
      </c>
      <c r="D8" s="107">
        <f>SUM(D9:D19)</f>
        <v>0</v>
      </c>
      <c r="E8" s="107">
        <f>SUM(E9:E19)</f>
        <v>1580</v>
      </c>
    </row>
    <row r="9" spans="1:5" s="125" customFormat="1" ht="12" customHeight="1">
      <c r="A9" s="171" t="s">
        <v>41</v>
      </c>
      <c r="B9" s="8" t="s">
        <v>127</v>
      </c>
      <c r="C9" s="114"/>
      <c r="D9" s="114"/>
      <c r="E9" s="114"/>
    </row>
    <row r="10" spans="1:5" s="125" customFormat="1" ht="12" customHeight="1">
      <c r="A10" s="172" t="s">
        <v>42</v>
      </c>
      <c r="B10" s="6" t="s">
        <v>128</v>
      </c>
      <c r="C10" s="105">
        <v>1100</v>
      </c>
      <c r="D10" s="105">
        <v>0</v>
      </c>
      <c r="E10" s="105">
        <v>1100</v>
      </c>
    </row>
    <row r="11" spans="1:5" s="125" customFormat="1" ht="12" customHeight="1">
      <c r="A11" s="172" t="s">
        <v>43</v>
      </c>
      <c r="B11" s="6" t="s">
        <v>129</v>
      </c>
      <c r="C11" s="105"/>
      <c r="D11" s="105"/>
      <c r="E11" s="105"/>
    </row>
    <row r="12" spans="1:5" s="125" customFormat="1" ht="12" customHeight="1">
      <c r="A12" s="172" t="s">
        <v>44</v>
      </c>
      <c r="B12" s="6" t="s">
        <v>130</v>
      </c>
      <c r="C12" s="105">
        <v>250</v>
      </c>
      <c r="D12" s="105">
        <v>0</v>
      </c>
      <c r="E12" s="105">
        <v>250</v>
      </c>
    </row>
    <row r="13" spans="1:5" s="125" customFormat="1" ht="12" customHeight="1">
      <c r="A13" s="172" t="s">
        <v>61</v>
      </c>
      <c r="B13" s="6" t="s">
        <v>131</v>
      </c>
      <c r="C13" s="105"/>
      <c r="D13" s="105"/>
      <c r="E13" s="105"/>
    </row>
    <row r="14" spans="1:5" s="125" customFormat="1" ht="12" customHeight="1">
      <c r="A14" s="172" t="s">
        <v>45</v>
      </c>
      <c r="B14" s="6" t="s">
        <v>228</v>
      </c>
      <c r="C14" s="105">
        <v>230</v>
      </c>
      <c r="D14" s="105">
        <v>0</v>
      </c>
      <c r="E14" s="105">
        <v>230</v>
      </c>
    </row>
    <row r="15" spans="1:5" s="125" customFormat="1" ht="12" customHeight="1">
      <c r="A15" s="172" t="s">
        <v>46</v>
      </c>
      <c r="B15" s="5" t="s">
        <v>229</v>
      </c>
      <c r="C15" s="105"/>
      <c r="D15" s="105"/>
      <c r="E15" s="105"/>
    </row>
    <row r="16" spans="1:5" s="125" customFormat="1" ht="12" customHeight="1">
      <c r="A16" s="172" t="s">
        <v>53</v>
      </c>
      <c r="B16" s="6" t="s">
        <v>134</v>
      </c>
      <c r="C16" s="115"/>
      <c r="D16" s="115"/>
      <c r="E16" s="115"/>
    </row>
    <row r="17" spans="1:5" s="180" customFormat="1" ht="12" customHeight="1">
      <c r="A17" s="172" t="s">
        <v>54</v>
      </c>
      <c r="B17" s="6" t="s">
        <v>135</v>
      </c>
      <c r="C17" s="105"/>
      <c r="D17" s="105"/>
      <c r="E17" s="105"/>
    </row>
    <row r="18" spans="1:5" s="180" customFormat="1" ht="12" customHeight="1">
      <c r="A18" s="172" t="s">
        <v>55</v>
      </c>
      <c r="B18" s="6" t="s">
        <v>260</v>
      </c>
      <c r="C18" s="106"/>
      <c r="D18" s="106"/>
      <c r="E18" s="106"/>
    </row>
    <row r="19" spans="1:5" s="180" customFormat="1" ht="12" customHeight="1" thickBot="1">
      <c r="A19" s="172" t="s">
        <v>56</v>
      </c>
      <c r="B19" s="5" t="s">
        <v>136</v>
      </c>
      <c r="C19" s="106"/>
      <c r="D19" s="106"/>
      <c r="E19" s="106"/>
    </row>
    <row r="20" spans="1:5" s="125" customFormat="1" ht="12" customHeight="1" thickBot="1">
      <c r="A20" s="56" t="s">
        <v>5</v>
      </c>
      <c r="B20" s="71" t="s">
        <v>230</v>
      </c>
      <c r="C20" s="107">
        <f>SUM(C21:C23)</f>
        <v>0</v>
      </c>
      <c r="D20" s="107">
        <f>SUM(D21:D23)</f>
        <v>0</v>
      </c>
      <c r="E20" s="107">
        <f>SUM(E21:E23)</f>
        <v>0</v>
      </c>
    </row>
    <row r="21" spans="1:5" s="180" customFormat="1" ht="12" customHeight="1">
      <c r="A21" s="172" t="s">
        <v>47</v>
      </c>
      <c r="B21" s="7" t="s">
        <v>104</v>
      </c>
      <c r="C21" s="105"/>
      <c r="D21" s="105"/>
      <c r="E21" s="105"/>
    </row>
    <row r="22" spans="1:5" s="180" customFormat="1" ht="12" customHeight="1">
      <c r="A22" s="172" t="s">
        <v>48</v>
      </c>
      <c r="B22" s="6" t="s">
        <v>231</v>
      </c>
      <c r="C22" s="105"/>
      <c r="D22" s="105"/>
      <c r="E22" s="105"/>
    </row>
    <row r="23" spans="1:5" s="180" customFormat="1" ht="12" customHeight="1">
      <c r="A23" s="172" t="s">
        <v>49</v>
      </c>
      <c r="B23" s="6" t="s">
        <v>232</v>
      </c>
      <c r="C23" s="105"/>
      <c r="D23" s="105"/>
      <c r="E23" s="105"/>
    </row>
    <row r="24" spans="1:5" s="180" customFormat="1" ht="12" customHeight="1" thickBot="1">
      <c r="A24" s="172" t="s">
        <v>50</v>
      </c>
      <c r="B24" s="6" t="s">
        <v>335</v>
      </c>
      <c r="C24" s="105"/>
      <c r="D24" s="105"/>
      <c r="E24" s="105"/>
    </row>
    <row r="25" spans="1:5" s="180" customFormat="1" ht="12" customHeight="1" thickBot="1">
      <c r="A25" s="59" t="s">
        <v>6</v>
      </c>
      <c r="B25" s="40" t="s">
        <v>70</v>
      </c>
      <c r="C25" s="109"/>
      <c r="D25" s="109"/>
      <c r="E25" s="109"/>
    </row>
    <row r="26" spans="1:5" s="180" customFormat="1" ht="12" customHeight="1" thickBot="1">
      <c r="A26" s="59" t="s">
        <v>7</v>
      </c>
      <c r="B26" s="40" t="s">
        <v>233</v>
      </c>
      <c r="C26" s="107">
        <f>+C27+C28</f>
        <v>0</v>
      </c>
      <c r="D26" s="107">
        <f>+D27+D28</f>
        <v>0</v>
      </c>
      <c r="E26" s="107">
        <f>+E27+E28</f>
        <v>0</v>
      </c>
    </row>
    <row r="27" spans="1:5" s="180" customFormat="1" ht="12" customHeight="1">
      <c r="A27" s="173" t="s">
        <v>114</v>
      </c>
      <c r="B27" s="174" t="s">
        <v>231</v>
      </c>
      <c r="C27" s="30"/>
      <c r="D27" s="30"/>
      <c r="E27" s="30"/>
    </row>
    <row r="28" spans="1:5" s="180" customFormat="1" ht="12" customHeight="1">
      <c r="A28" s="173" t="s">
        <v>117</v>
      </c>
      <c r="B28" s="175" t="s">
        <v>234</v>
      </c>
      <c r="C28" s="108"/>
      <c r="D28" s="108"/>
      <c r="E28" s="108"/>
    </row>
    <row r="29" spans="1:5" s="180" customFormat="1" ht="12" customHeight="1" thickBot="1">
      <c r="A29" s="172" t="s">
        <v>118</v>
      </c>
      <c r="B29" s="50" t="s">
        <v>336</v>
      </c>
      <c r="C29" s="32"/>
      <c r="D29" s="32"/>
      <c r="E29" s="32"/>
    </row>
    <row r="30" spans="1:5" s="180" customFormat="1" ht="12" customHeight="1" thickBot="1">
      <c r="A30" s="59" t="s">
        <v>8</v>
      </c>
      <c r="B30" s="40" t="s">
        <v>235</v>
      </c>
      <c r="C30" s="107">
        <f>+C31+C32+C33</f>
        <v>0</v>
      </c>
      <c r="D30" s="107">
        <f>+D31+D32+D33</f>
        <v>0</v>
      </c>
      <c r="E30" s="107">
        <f>+E31+E32+E33</f>
        <v>0</v>
      </c>
    </row>
    <row r="31" spans="1:5" s="180" customFormat="1" ht="12" customHeight="1">
      <c r="A31" s="173" t="s">
        <v>34</v>
      </c>
      <c r="B31" s="174" t="s">
        <v>141</v>
      </c>
      <c r="C31" s="30"/>
      <c r="D31" s="30"/>
      <c r="E31" s="30"/>
    </row>
    <row r="32" spans="1:5" s="180" customFormat="1" ht="12" customHeight="1">
      <c r="A32" s="173" t="s">
        <v>35</v>
      </c>
      <c r="B32" s="175" t="s">
        <v>142</v>
      </c>
      <c r="C32" s="108"/>
      <c r="D32" s="108"/>
      <c r="E32" s="108"/>
    </row>
    <row r="33" spans="1:5" s="180" customFormat="1" ht="12" customHeight="1" thickBot="1">
      <c r="A33" s="172" t="s">
        <v>36</v>
      </c>
      <c r="B33" s="50" t="s">
        <v>143</v>
      </c>
      <c r="C33" s="32"/>
      <c r="D33" s="32"/>
      <c r="E33" s="32"/>
    </row>
    <row r="34" spans="1:5" s="125" customFormat="1" ht="12" customHeight="1" thickBot="1">
      <c r="A34" s="59" t="s">
        <v>9</v>
      </c>
      <c r="B34" s="40" t="s">
        <v>223</v>
      </c>
      <c r="C34" s="109"/>
      <c r="D34" s="109"/>
      <c r="E34" s="109"/>
    </row>
    <row r="35" spans="1:5" s="125" customFormat="1" ht="12" customHeight="1" thickBot="1">
      <c r="A35" s="59" t="s">
        <v>10</v>
      </c>
      <c r="B35" s="40" t="s">
        <v>236</v>
      </c>
      <c r="C35" s="116"/>
      <c r="D35" s="116"/>
      <c r="E35" s="116"/>
    </row>
    <row r="36" spans="1:5" s="125" customFormat="1" ht="12" customHeight="1" thickBot="1">
      <c r="A36" s="56" t="s">
        <v>11</v>
      </c>
      <c r="B36" s="40" t="s">
        <v>337</v>
      </c>
      <c r="C36" s="117">
        <f>+C8+C20+C25+C26+C30+C34+C35</f>
        <v>1580</v>
      </c>
      <c r="D36" s="117">
        <f>+D8+D20+D25+D26+D30+D34+D35</f>
        <v>0</v>
      </c>
      <c r="E36" s="117">
        <f>+E8+E20+E25+E26+E30+E34+E35</f>
        <v>1580</v>
      </c>
    </row>
    <row r="37" spans="1:5" s="125" customFormat="1" ht="12" customHeight="1" thickBot="1">
      <c r="A37" s="72" t="s">
        <v>12</v>
      </c>
      <c r="B37" s="40" t="s">
        <v>238</v>
      </c>
      <c r="C37" s="117">
        <f>+C38+C39+C40</f>
        <v>25328</v>
      </c>
      <c r="D37" s="117">
        <f>+D38+D39+D40</f>
        <v>690</v>
      </c>
      <c r="E37" s="117">
        <f>+E38+E39+E40</f>
        <v>26018</v>
      </c>
    </row>
    <row r="38" spans="1:5" s="125" customFormat="1" ht="12" customHeight="1">
      <c r="A38" s="173" t="s">
        <v>239</v>
      </c>
      <c r="B38" s="174" t="s">
        <v>97</v>
      </c>
      <c r="C38" s="30">
        <v>535</v>
      </c>
      <c r="D38" s="30">
        <v>0</v>
      </c>
      <c r="E38" s="30">
        <v>535</v>
      </c>
    </row>
    <row r="39" spans="1:5" s="125" customFormat="1" ht="12" customHeight="1">
      <c r="A39" s="173" t="s">
        <v>240</v>
      </c>
      <c r="B39" s="175" t="s">
        <v>0</v>
      </c>
      <c r="C39" s="108"/>
      <c r="D39" s="108"/>
      <c r="E39" s="108"/>
    </row>
    <row r="40" spans="1:5" s="180" customFormat="1" ht="12" customHeight="1" thickBot="1">
      <c r="A40" s="172" t="s">
        <v>241</v>
      </c>
      <c r="B40" s="50" t="s">
        <v>242</v>
      </c>
      <c r="C40" s="32">
        <v>24793</v>
      </c>
      <c r="D40" s="32">
        <v>690</v>
      </c>
      <c r="E40" s="32">
        <v>25483</v>
      </c>
    </row>
    <row r="41" spans="1:5" s="180" customFormat="1" ht="15" customHeight="1" thickBot="1">
      <c r="A41" s="72" t="s">
        <v>13</v>
      </c>
      <c r="B41" s="73" t="s">
        <v>243</v>
      </c>
      <c r="C41" s="120">
        <f>+C36+C37</f>
        <v>26908</v>
      </c>
      <c r="D41" s="120">
        <f>+D36+D37</f>
        <v>690</v>
      </c>
      <c r="E41" s="120">
        <f>+E36+E37</f>
        <v>27598</v>
      </c>
    </row>
    <row r="42" spans="1:5" s="180" customFormat="1" ht="15" customHeight="1">
      <c r="A42" s="74"/>
      <c r="B42" s="75"/>
      <c r="C42" s="118"/>
    </row>
    <row r="43" spans="1:5" ht="13.8" thickBot="1">
      <c r="A43" s="76"/>
      <c r="B43" s="77"/>
      <c r="C43" s="119"/>
    </row>
    <row r="44" spans="1:5" s="179" customFormat="1" ht="16.5" customHeight="1" thickBot="1">
      <c r="A44" s="78"/>
      <c r="B44" s="79" t="s">
        <v>24</v>
      </c>
      <c r="C44" s="120"/>
      <c r="D44" s="120"/>
      <c r="E44" s="120"/>
    </row>
    <row r="45" spans="1:5" s="181" customFormat="1" ht="12" customHeight="1" thickBot="1">
      <c r="A45" s="59" t="s">
        <v>4</v>
      </c>
      <c r="B45" s="40" t="s">
        <v>244</v>
      </c>
      <c r="C45" s="107">
        <f>SUM(C46:C50)</f>
        <v>20908</v>
      </c>
      <c r="D45" s="107">
        <f t="shared" ref="D45:E45" si="0">SUM(D46:D50)</f>
        <v>690</v>
      </c>
      <c r="E45" s="107">
        <f t="shared" si="0"/>
        <v>21598</v>
      </c>
    </row>
    <row r="46" spans="1:5" ht="12" customHeight="1">
      <c r="A46" s="172" t="s">
        <v>41</v>
      </c>
      <c r="B46" s="7" t="s">
        <v>17</v>
      </c>
      <c r="C46" s="30">
        <v>5798</v>
      </c>
      <c r="D46" s="30">
        <v>498</v>
      </c>
      <c r="E46" s="30">
        <v>6296</v>
      </c>
    </row>
    <row r="47" spans="1:5" ht="12" customHeight="1">
      <c r="A47" s="172" t="s">
        <v>42</v>
      </c>
      <c r="B47" s="6" t="s">
        <v>79</v>
      </c>
      <c r="C47" s="31">
        <v>1629</v>
      </c>
      <c r="D47" s="31">
        <v>122</v>
      </c>
      <c r="E47" s="31">
        <v>1751</v>
      </c>
    </row>
    <row r="48" spans="1:5" ht="12" customHeight="1">
      <c r="A48" s="172" t="s">
        <v>43</v>
      </c>
      <c r="B48" s="6" t="s">
        <v>60</v>
      </c>
      <c r="C48" s="31">
        <v>13481</v>
      </c>
      <c r="D48" s="31">
        <v>70</v>
      </c>
      <c r="E48" s="31">
        <v>13551</v>
      </c>
    </row>
    <row r="49" spans="1:5" ht="12" customHeight="1">
      <c r="A49" s="172" t="s">
        <v>44</v>
      </c>
      <c r="B49" s="6" t="s">
        <v>80</v>
      </c>
      <c r="C49" s="31"/>
      <c r="D49" s="31"/>
      <c r="E49" s="31"/>
    </row>
    <row r="50" spans="1:5" ht="12" customHeight="1" thickBot="1">
      <c r="A50" s="172" t="s">
        <v>61</v>
      </c>
      <c r="B50" s="6" t="s">
        <v>81</v>
      </c>
      <c r="C50" s="31"/>
      <c r="D50" s="31"/>
      <c r="E50" s="31"/>
    </row>
    <row r="51" spans="1:5" ht="12" customHeight="1" thickBot="1">
      <c r="A51" s="59" t="s">
        <v>5</v>
      </c>
      <c r="B51" s="40" t="s">
        <v>245</v>
      </c>
      <c r="C51" s="107">
        <f>SUM(C52:C54)</f>
        <v>6000</v>
      </c>
      <c r="D51" s="107">
        <f t="shared" ref="D51:E51" si="1">SUM(D52:D54)</f>
        <v>0</v>
      </c>
      <c r="E51" s="107">
        <f t="shared" si="1"/>
        <v>6000</v>
      </c>
    </row>
    <row r="52" spans="1:5" s="181" customFormat="1" ht="12" customHeight="1">
      <c r="A52" s="172" t="s">
        <v>47</v>
      </c>
      <c r="B52" s="7" t="s">
        <v>93</v>
      </c>
      <c r="C52" s="30">
        <v>6000</v>
      </c>
      <c r="D52" s="30">
        <v>0</v>
      </c>
      <c r="E52" s="30">
        <v>6000</v>
      </c>
    </row>
    <row r="53" spans="1:5" ht="12" customHeight="1">
      <c r="A53" s="172" t="s">
        <v>48</v>
      </c>
      <c r="B53" s="6" t="s">
        <v>83</v>
      </c>
      <c r="C53" s="31"/>
      <c r="D53" s="31"/>
      <c r="E53" s="31"/>
    </row>
    <row r="54" spans="1:5" ht="12" customHeight="1">
      <c r="A54" s="172" t="s">
        <v>49</v>
      </c>
      <c r="B54" s="6" t="s">
        <v>25</v>
      </c>
      <c r="C54" s="31"/>
      <c r="D54" s="31"/>
      <c r="E54" s="31"/>
    </row>
    <row r="55" spans="1:5" ht="12" customHeight="1" thickBot="1">
      <c r="A55" s="172" t="s">
        <v>50</v>
      </c>
      <c r="B55" s="6" t="s">
        <v>334</v>
      </c>
      <c r="C55" s="31"/>
      <c r="D55" s="31"/>
      <c r="E55" s="31"/>
    </row>
    <row r="56" spans="1:5" ht="15" customHeight="1" thickBot="1">
      <c r="A56" s="59" t="s">
        <v>6</v>
      </c>
      <c r="B56" s="40" t="s">
        <v>1</v>
      </c>
      <c r="C56" s="109"/>
      <c r="D56" s="109"/>
      <c r="E56" s="109"/>
    </row>
    <row r="57" spans="1:5" ht="13.8" thickBot="1">
      <c r="A57" s="59" t="s">
        <v>7</v>
      </c>
      <c r="B57" s="80" t="s">
        <v>338</v>
      </c>
      <c r="C57" s="121">
        <f>+C45+C51+C56</f>
        <v>26908</v>
      </c>
      <c r="D57" s="121">
        <f t="shared" ref="D57:E57" si="2">+D45+D51+D56</f>
        <v>690</v>
      </c>
      <c r="E57" s="121">
        <f t="shared" si="2"/>
        <v>27598</v>
      </c>
    </row>
    <row r="58" spans="1:5" ht="15" customHeight="1" thickBot="1">
      <c r="C58" s="122"/>
      <c r="D58" s="122"/>
      <c r="E58" s="122"/>
    </row>
    <row r="59" spans="1:5" ht="14.25" customHeight="1" thickBot="1">
      <c r="A59" s="83" t="s">
        <v>329</v>
      </c>
      <c r="B59" s="84"/>
      <c r="C59" s="196">
        <v>2.5</v>
      </c>
      <c r="D59" s="196">
        <v>2.5</v>
      </c>
      <c r="E59" s="196">
        <v>2.5</v>
      </c>
    </row>
    <row r="60" spans="1:5" ht="13.8" thickBot="1">
      <c r="A60" s="83" t="s">
        <v>90</v>
      </c>
      <c r="B60" s="84"/>
      <c r="C60" s="39"/>
      <c r="D60" s="39"/>
      <c r="E60" s="3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6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00000"/>
  </sheetPr>
  <dimension ref="A1:E60"/>
  <sheetViews>
    <sheetView tabSelected="1" topLeftCell="B1" zoomScaleSheetLayoutView="74" workbookViewId="0">
      <selection activeCell="B1" sqref="B1"/>
    </sheetView>
  </sheetViews>
  <sheetFormatPr defaultColWidth="9.33203125" defaultRowHeight="13.2"/>
  <cols>
    <col min="1" max="1" width="13.77734375" style="81" customWidth="1"/>
    <col min="2" max="2" width="79.109375" style="82" customWidth="1"/>
    <col min="3" max="3" width="25" style="82" customWidth="1"/>
    <col min="4" max="4" width="15.33203125" style="82" customWidth="1"/>
    <col min="5" max="5" width="15.109375" style="82" customWidth="1"/>
    <col min="6" max="16384" width="9.33203125" style="82"/>
  </cols>
  <sheetData>
    <row r="1" spans="1:5" s="61" customFormat="1" ht="21" customHeight="1" thickBot="1">
      <c r="A1" s="60"/>
      <c r="B1" s="210" t="s">
        <v>370</v>
      </c>
      <c r="C1" s="176"/>
    </row>
    <row r="2" spans="1:5" s="177" customFormat="1" ht="25.5" customHeight="1">
      <c r="A2" s="136" t="s">
        <v>88</v>
      </c>
      <c r="B2" s="110" t="s">
        <v>357</v>
      </c>
      <c r="C2" s="123" t="s">
        <v>358</v>
      </c>
    </row>
    <row r="3" spans="1:5" s="177" customFormat="1" ht="23.4" thickBot="1">
      <c r="A3" s="170" t="s">
        <v>87</v>
      </c>
      <c r="B3" s="111" t="s">
        <v>226</v>
      </c>
      <c r="C3" s="124" t="s">
        <v>19</v>
      </c>
    </row>
    <row r="4" spans="1:5" s="178" customFormat="1" ht="15.9" customHeight="1" thickBot="1">
      <c r="A4" s="64"/>
      <c r="B4" s="64"/>
      <c r="C4" s="65" t="s">
        <v>20</v>
      </c>
    </row>
    <row r="5" spans="1:5" ht="23.4" thickBot="1">
      <c r="A5" s="137" t="s">
        <v>89</v>
      </c>
      <c r="B5" s="66" t="s">
        <v>21</v>
      </c>
      <c r="C5" s="67" t="s">
        <v>22</v>
      </c>
      <c r="D5" s="28" t="s">
        <v>360</v>
      </c>
      <c r="E5" s="28" t="s">
        <v>361</v>
      </c>
    </row>
    <row r="6" spans="1:5" s="179" customFormat="1" ht="12.9" customHeight="1" thickBot="1">
      <c r="A6" s="56" t="s">
        <v>313</v>
      </c>
      <c r="B6" s="57" t="s">
        <v>314</v>
      </c>
      <c r="C6" s="58" t="s">
        <v>315</v>
      </c>
      <c r="D6" s="140" t="s">
        <v>317</v>
      </c>
      <c r="E6" s="140" t="s">
        <v>316</v>
      </c>
    </row>
    <row r="7" spans="1:5" s="179" customFormat="1" ht="15.9" customHeight="1" thickBot="1">
      <c r="A7" s="68"/>
      <c r="B7" s="69" t="s">
        <v>23</v>
      </c>
      <c r="C7" s="70"/>
      <c r="D7" s="70"/>
      <c r="E7" s="70"/>
    </row>
    <row r="8" spans="1:5" s="125" customFormat="1" ht="12" customHeight="1" thickBot="1">
      <c r="A8" s="56" t="s">
        <v>4</v>
      </c>
      <c r="B8" s="71" t="s">
        <v>330</v>
      </c>
      <c r="C8" s="107">
        <f>SUM(C9:C19)</f>
        <v>0</v>
      </c>
      <c r="D8" s="107">
        <f>SUM(D9:D19)</f>
        <v>0</v>
      </c>
      <c r="E8" s="107">
        <f>SUM(E9:E19)</f>
        <v>0</v>
      </c>
    </row>
    <row r="9" spans="1:5" s="125" customFormat="1" ht="12" customHeight="1">
      <c r="A9" s="171" t="s">
        <v>41</v>
      </c>
      <c r="B9" s="8" t="s">
        <v>127</v>
      </c>
      <c r="C9" s="114"/>
      <c r="D9" s="114"/>
      <c r="E9" s="114"/>
    </row>
    <row r="10" spans="1:5" s="125" customFormat="1" ht="12" customHeight="1">
      <c r="A10" s="172" t="s">
        <v>42</v>
      </c>
      <c r="B10" s="6" t="s">
        <v>128</v>
      </c>
      <c r="C10" s="105"/>
      <c r="D10" s="105"/>
      <c r="E10" s="105"/>
    </row>
    <row r="11" spans="1:5" s="125" customFormat="1" ht="12" customHeight="1">
      <c r="A11" s="172" t="s">
        <v>43</v>
      </c>
      <c r="B11" s="6" t="s">
        <v>129</v>
      </c>
      <c r="C11" s="105"/>
      <c r="D11" s="105"/>
      <c r="E11" s="105"/>
    </row>
    <row r="12" spans="1:5" s="125" customFormat="1" ht="12" customHeight="1">
      <c r="A12" s="172" t="s">
        <v>44</v>
      </c>
      <c r="B12" s="6" t="s">
        <v>130</v>
      </c>
      <c r="C12" s="105"/>
      <c r="D12" s="105"/>
      <c r="E12" s="105"/>
    </row>
    <row r="13" spans="1:5" s="125" customFormat="1" ht="12" customHeight="1">
      <c r="A13" s="172" t="s">
        <v>61</v>
      </c>
      <c r="B13" s="6" t="s">
        <v>131</v>
      </c>
      <c r="C13" s="105"/>
      <c r="D13" s="105"/>
      <c r="E13" s="105"/>
    </row>
    <row r="14" spans="1:5" s="125" customFormat="1" ht="12" customHeight="1">
      <c r="A14" s="172" t="s">
        <v>45</v>
      </c>
      <c r="B14" s="6" t="s">
        <v>228</v>
      </c>
      <c r="C14" s="105"/>
      <c r="D14" s="105"/>
      <c r="E14" s="105"/>
    </row>
    <row r="15" spans="1:5" s="125" customFormat="1" ht="12" customHeight="1">
      <c r="A15" s="172" t="s">
        <v>46</v>
      </c>
      <c r="B15" s="5" t="s">
        <v>229</v>
      </c>
      <c r="C15" s="105"/>
      <c r="D15" s="105"/>
      <c r="E15" s="105"/>
    </row>
    <row r="16" spans="1:5" s="125" customFormat="1" ht="12" customHeight="1">
      <c r="A16" s="172" t="s">
        <v>53</v>
      </c>
      <c r="B16" s="6" t="s">
        <v>134</v>
      </c>
      <c r="C16" s="115"/>
      <c r="D16" s="115"/>
      <c r="E16" s="115"/>
    </row>
    <row r="17" spans="1:5" s="180" customFormat="1" ht="12" customHeight="1">
      <c r="A17" s="172" t="s">
        <v>54</v>
      </c>
      <c r="B17" s="6" t="s">
        <v>135</v>
      </c>
      <c r="C17" s="105"/>
      <c r="D17" s="105"/>
      <c r="E17" s="105"/>
    </row>
    <row r="18" spans="1:5" s="180" customFormat="1" ht="12" customHeight="1">
      <c r="A18" s="172" t="s">
        <v>55</v>
      </c>
      <c r="B18" s="6" t="s">
        <v>260</v>
      </c>
      <c r="C18" s="106"/>
      <c r="D18" s="106"/>
      <c r="E18" s="106"/>
    </row>
    <row r="19" spans="1:5" s="180" customFormat="1" ht="12" customHeight="1" thickBot="1">
      <c r="A19" s="172" t="s">
        <v>56</v>
      </c>
      <c r="B19" s="5" t="s">
        <v>136</v>
      </c>
      <c r="C19" s="106"/>
      <c r="D19" s="106"/>
      <c r="E19" s="106"/>
    </row>
    <row r="20" spans="1:5" s="125" customFormat="1" ht="12" customHeight="1" thickBot="1">
      <c r="A20" s="56" t="s">
        <v>5</v>
      </c>
      <c r="B20" s="71" t="s">
        <v>230</v>
      </c>
      <c r="C20" s="107">
        <f>SUM(C21:C23)</f>
        <v>0</v>
      </c>
      <c r="D20" s="107">
        <f>SUM(D21:D23)</f>
        <v>0</v>
      </c>
      <c r="E20" s="107">
        <f>SUM(E21:E23)</f>
        <v>0</v>
      </c>
    </row>
    <row r="21" spans="1:5" s="180" customFormat="1" ht="12" customHeight="1">
      <c r="A21" s="172" t="s">
        <v>47</v>
      </c>
      <c r="B21" s="7" t="s">
        <v>104</v>
      </c>
      <c r="C21" s="105"/>
      <c r="D21" s="105"/>
      <c r="E21" s="105"/>
    </row>
    <row r="22" spans="1:5" s="180" customFormat="1" ht="12" customHeight="1">
      <c r="A22" s="172" t="s">
        <v>48</v>
      </c>
      <c r="B22" s="6" t="s">
        <v>231</v>
      </c>
      <c r="C22" s="105"/>
      <c r="D22" s="105"/>
      <c r="E22" s="105"/>
    </row>
    <row r="23" spans="1:5" s="180" customFormat="1" ht="12" customHeight="1">
      <c r="A23" s="172" t="s">
        <v>49</v>
      </c>
      <c r="B23" s="6" t="s">
        <v>232</v>
      </c>
      <c r="C23" s="105"/>
      <c r="D23" s="105"/>
      <c r="E23" s="105"/>
    </row>
    <row r="24" spans="1:5" s="180" customFormat="1" ht="12" customHeight="1" thickBot="1">
      <c r="A24" s="172" t="s">
        <v>50</v>
      </c>
      <c r="B24" s="6" t="s">
        <v>335</v>
      </c>
      <c r="C24" s="105"/>
      <c r="D24" s="105"/>
      <c r="E24" s="105"/>
    </row>
    <row r="25" spans="1:5" s="180" customFormat="1" ht="12" customHeight="1" thickBot="1">
      <c r="A25" s="59" t="s">
        <v>6</v>
      </c>
      <c r="B25" s="40" t="s">
        <v>70</v>
      </c>
      <c r="C25" s="109"/>
      <c r="D25" s="109"/>
      <c r="E25" s="109"/>
    </row>
    <row r="26" spans="1:5" s="180" customFormat="1" ht="12" customHeight="1" thickBot="1">
      <c r="A26" s="59" t="s">
        <v>7</v>
      </c>
      <c r="B26" s="40" t="s">
        <v>233</v>
      </c>
      <c r="C26" s="107">
        <f>+C27+C28</f>
        <v>0</v>
      </c>
      <c r="D26" s="107">
        <f>+D27+D28</f>
        <v>0</v>
      </c>
      <c r="E26" s="107">
        <f>+E27+E28</f>
        <v>0</v>
      </c>
    </row>
    <row r="27" spans="1:5" s="180" customFormat="1" ht="12" customHeight="1">
      <c r="A27" s="173" t="s">
        <v>114</v>
      </c>
      <c r="B27" s="174" t="s">
        <v>231</v>
      </c>
      <c r="C27" s="30"/>
      <c r="D27" s="30"/>
      <c r="E27" s="30"/>
    </row>
    <row r="28" spans="1:5" s="180" customFormat="1" ht="12" customHeight="1">
      <c r="A28" s="173" t="s">
        <v>117</v>
      </c>
      <c r="B28" s="175" t="s">
        <v>234</v>
      </c>
      <c r="C28" s="108"/>
      <c r="D28" s="108"/>
      <c r="E28" s="108"/>
    </row>
    <row r="29" spans="1:5" s="180" customFormat="1" ht="12" customHeight="1" thickBot="1">
      <c r="A29" s="172" t="s">
        <v>118</v>
      </c>
      <c r="B29" s="50" t="s">
        <v>336</v>
      </c>
      <c r="C29" s="32"/>
      <c r="D29" s="32"/>
      <c r="E29" s="32"/>
    </row>
    <row r="30" spans="1:5" s="180" customFormat="1" ht="12" customHeight="1" thickBot="1">
      <c r="A30" s="59" t="s">
        <v>8</v>
      </c>
      <c r="B30" s="40" t="s">
        <v>235</v>
      </c>
      <c r="C30" s="107">
        <f>+C31+C32+C33</f>
        <v>0</v>
      </c>
      <c r="D30" s="107">
        <f>+D31+D32+D33</f>
        <v>0</v>
      </c>
      <c r="E30" s="107">
        <f>+E31+E32+E33</f>
        <v>0</v>
      </c>
    </row>
    <row r="31" spans="1:5" s="180" customFormat="1" ht="12" customHeight="1">
      <c r="A31" s="173" t="s">
        <v>34</v>
      </c>
      <c r="B31" s="174" t="s">
        <v>141</v>
      </c>
      <c r="C31" s="30"/>
      <c r="D31" s="30"/>
      <c r="E31" s="30"/>
    </row>
    <row r="32" spans="1:5" s="180" customFormat="1" ht="12" customHeight="1">
      <c r="A32" s="173" t="s">
        <v>35</v>
      </c>
      <c r="B32" s="175" t="s">
        <v>142</v>
      </c>
      <c r="C32" s="108"/>
      <c r="D32" s="108"/>
      <c r="E32" s="108"/>
    </row>
    <row r="33" spans="1:5" s="180" customFormat="1" ht="12" customHeight="1" thickBot="1">
      <c r="A33" s="172" t="s">
        <v>36</v>
      </c>
      <c r="B33" s="50" t="s">
        <v>143</v>
      </c>
      <c r="C33" s="32"/>
      <c r="D33" s="32"/>
      <c r="E33" s="32"/>
    </row>
    <row r="34" spans="1:5" s="125" customFormat="1" ht="12" customHeight="1" thickBot="1">
      <c r="A34" s="59" t="s">
        <v>9</v>
      </c>
      <c r="B34" s="40" t="s">
        <v>223</v>
      </c>
      <c r="C34" s="109"/>
      <c r="D34" s="109"/>
      <c r="E34" s="109"/>
    </row>
    <row r="35" spans="1:5" s="125" customFormat="1" ht="12" customHeight="1" thickBot="1">
      <c r="A35" s="59" t="s">
        <v>10</v>
      </c>
      <c r="B35" s="40" t="s">
        <v>236</v>
      </c>
      <c r="C35" s="116"/>
      <c r="D35" s="116"/>
      <c r="E35" s="116"/>
    </row>
    <row r="36" spans="1:5" s="125" customFormat="1" ht="12" customHeight="1" thickBot="1">
      <c r="A36" s="56" t="s">
        <v>11</v>
      </c>
      <c r="B36" s="40" t="s">
        <v>337</v>
      </c>
      <c r="C36" s="117">
        <f>+C8+C20+C25+C26+C30+C34+C35</f>
        <v>0</v>
      </c>
      <c r="D36" s="117">
        <f>+D8+D20+D25+D26+D30+D34+D35</f>
        <v>0</v>
      </c>
      <c r="E36" s="117">
        <f>+E8+E20+E25+E26+E30+E34+E35</f>
        <v>0</v>
      </c>
    </row>
    <row r="37" spans="1:5" s="125" customFormat="1" ht="12" customHeight="1" thickBot="1">
      <c r="A37" s="72" t="s">
        <v>12</v>
      </c>
      <c r="B37" s="40" t="s">
        <v>238</v>
      </c>
      <c r="C37" s="117">
        <f>+C38+C39+C40</f>
        <v>43954</v>
      </c>
      <c r="D37" s="117">
        <f>+D38+D39+D40</f>
        <v>2963</v>
      </c>
      <c r="E37" s="117">
        <f>+E38+E39+E40</f>
        <v>46917</v>
      </c>
    </row>
    <row r="38" spans="1:5" s="125" customFormat="1" ht="12" customHeight="1">
      <c r="A38" s="173" t="s">
        <v>239</v>
      </c>
      <c r="B38" s="174" t="s">
        <v>97</v>
      </c>
      <c r="C38" s="30">
        <v>777</v>
      </c>
      <c r="D38" s="30">
        <v>0</v>
      </c>
      <c r="E38" s="30">
        <v>777</v>
      </c>
    </row>
    <row r="39" spans="1:5" s="125" customFormat="1" ht="12" customHeight="1">
      <c r="A39" s="173" t="s">
        <v>240</v>
      </c>
      <c r="B39" s="175" t="s">
        <v>0</v>
      </c>
      <c r="C39" s="108"/>
      <c r="D39" s="108"/>
      <c r="E39" s="108"/>
    </row>
    <row r="40" spans="1:5" s="180" customFormat="1" ht="12" customHeight="1" thickBot="1">
      <c r="A40" s="172" t="s">
        <v>241</v>
      </c>
      <c r="B40" s="50" t="s">
        <v>242</v>
      </c>
      <c r="C40" s="32">
        <v>43177</v>
      </c>
      <c r="D40" s="32">
        <v>2963</v>
      </c>
      <c r="E40" s="32">
        <v>46140</v>
      </c>
    </row>
    <row r="41" spans="1:5" s="180" customFormat="1" ht="15" customHeight="1" thickBot="1">
      <c r="A41" s="72" t="s">
        <v>13</v>
      </c>
      <c r="B41" s="73" t="s">
        <v>243</v>
      </c>
      <c r="C41" s="120">
        <f>+C36+C37</f>
        <v>43954</v>
      </c>
      <c r="D41" s="120">
        <f>+D36+D37</f>
        <v>2963</v>
      </c>
      <c r="E41" s="120">
        <f>+E36+E37</f>
        <v>46917</v>
      </c>
    </row>
    <row r="42" spans="1:5" s="180" customFormat="1" ht="15" customHeight="1">
      <c r="A42" s="74"/>
      <c r="B42" s="75"/>
      <c r="C42" s="118"/>
      <c r="D42" s="118"/>
      <c r="E42" s="118"/>
    </row>
    <row r="43" spans="1:5" ht="13.8" thickBot="1">
      <c r="A43" s="76"/>
      <c r="B43" s="77"/>
      <c r="C43" s="119"/>
      <c r="D43" s="119"/>
      <c r="E43" s="119"/>
    </row>
    <row r="44" spans="1:5" s="179" customFormat="1" ht="16.5" customHeight="1" thickBot="1">
      <c r="A44" s="78"/>
      <c r="B44" s="79" t="s">
        <v>24</v>
      </c>
      <c r="C44" s="120"/>
      <c r="D44" s="120"/>
      <c r="E44" s="120"/>
    </row>
    <row r="45" spans="1:5" s="181" customFormat="1" ht="12" customHeight="1" thickBot="1">
      <c r="A45" s="59" t="s">
        <v>4</v>
      </c>
      <c r="B45" s="40" t="s">
        <v>244</v>
      </c>
      <c r="C45" s="107">
        <f>SUM(C46:C50)</f>
        <v>43154</v>
      </c>
      <c r="D45" s="107">
        <f>SUM(D46:D50)</f>
        <v>2963</v>
      </c>
      <c r="E45" s="107">
        <f>SUM(E46:E50)</f>
        <v>46117</v>
      </c>
    </row>
    <row r="46" spans="1:5" ht="12" customHeight="1">
      <c r="A46" s="172" t="s">
        <v>41</v>
      </c>
      <c r="B46" s="7" t="s">
        <v>17</v>
      </c>
      <c r="C46" s="30">
        <v>30293</v>
      </c>
      <c r="D46" s="30">
        <v>136</v>
      </c>
      <c r="E46" s="30">
        <v>30429</v>
      </c>
    </row>
    <row r="47" spans="1:5" ht="12" customHeight="1">
      <c r="A47" s="172" t="s">
        <v>42</v>
      </c>
      <c r="B47" s="6" t="s">
        <v>79</v>
      </c>
      <c r="C47" s="31">
        <v>8226</v>
      </c>
      <c r="D47" s="31">
        <v>37</v>
      </c>
      <c r="E47" s="31">
        <v>8263</v>
      </c>
    </row>
    <row r="48" spans="1:5" ht="12" customHeight="1">
      <c r="A48" s="172" t="s">
        <v>43</v>
      </c>
      <c r="B48" s="6" t="s">
        <v>60</v>
      </c>
      <c r="C48" s="31">
        <v>4635</v>
      </c>
      <c r="D48" s="31">
        <v>2790</v>
      </c>
      <c r="E48" s="31">
        <v>7425</v>
      </c>
    </row>
    <row r="49" spans="1:5" ht="12" customHeight="1">
      <c r="A49" s="172" t="s">
        <v>44</v>
      </c>
      <c r="B49" s="6" t="s">
        <v>80</v>
      </c>
      <c r="C49" s="31"/>
      <c r="D49" s="31"/>
      <c r="E49" s="31"/>
    </row>
    <row r="50" spans="1:5" ht="12" customHeight="1" thickBot="1">
      <c r="A50" s="172" t="s">
        <v>61</v>
      </c>
      <c r="B50" s="6" t="s">
        <v>81</v>
      </c>
      <c r="C50" s="31"/>
      <c r="D50" s="31"/>
      <c r="E50" s="31"/>
    </row>
    <row r="51" spans="1:5" ht="12" customHeight="1" thickBot="1">
      <c r="A51" s="59" t="s">
        <v>5</v>
      </c>
      <c r="B51" s="40" t="s">
        <v>245</v>
      </c>
      <c r="C51" s="107">
        <f>SUM(C52:C54)</f>
        <v>800</v>
      </c>
      <c r="D51" s="107">
        <f>SUM(D52:D54)</f>
        <v>0</v>
      </c>
      <c r="E51" s="107">
        <f>SUM(E52:E54)</f>
        <v>800</v>
      </c>
    </row>
    <row r="52" spans="1:5" s="181" customFormat="1" ht="12" customHeight="1">
      <c r="A52" s="172" t="s">
        <v>47</v>
      </c>
      <c r="B52" s="7" t="s">
        <v>93</v>
      </c>
      <c r="C52" s="30"/>
      <c r="D52" s="30"/>
      <c r="E52" s="30"/>
    </row>
    <row r="53" spans="1:5" ht="12" customHeight="1">
      <c r="A53" s="172" t="s">
        <v>48</v>
      </c>
      <c r="B53" s="6" t="s">
        <v>83</v>
      </c>
      <c r="C53" s="31">
        <v>800</v>
      </c>
      <c r="D53" s="31">
        <v>0</v>
      </c>
      <c r="E53" s="31">
        <v>800</v>
      </c>
    </row>
    <row r="54" spans="1:5" ht="12" customHeight="1">
      <c r="A54" s="172" t="s">
        <v>49</v>
      </c>
      <c r="B54" s="6" t="s">
        <v>25</v>
      </c>
      <c r="C54" s="31"/>
      <c r="D54" s="31"/>
      <c r="E54" s="31"/>
    </row>
    <row r="55" spans="1:5" ht="12" customHeight="1" thickBot="1">
      <c r="A55" s="172" t="s">
        <v>50</v>
      </c>
      <c r="B55" s="6" t="s">
        <v>334</v>
      </c>
      <c r="C55" s="31"/>
      <c r="D55" s="31"/>
      <c r="E55" s="31"/>
    </row>
    <row r="56" spans="1:5" ht="15" customHeight="1" thickBot="1">
      <c r="A56" s="59" t="s">
        <v>6</v>
      </c>
      <c r="B56" s="40" t="s">
        <v>1</v>
      </c>
      <c r="C56" s="109"/>
      <c r="D56" s="109"/>
      <c r="E56" s="109"/>
    </row>
    <row r="57" spans="1:5" ht="13.8" thickBot="1">
      <c r="A57" s="59" t="s">
        <v>7</v>
      </c>
      <c r="B57" s="80" t="s">
        <v>338</v>
      </c>
      <c r="C57" s="121">
        <f>+C45+C51+C56</f>
        <v>43954</v>
      </c>
      <c r="D57" s="121">
        <f>+D45+D51+D56</f>
        <v>2963</v>
      </c>
      <c r="E57" s="121">
        <f>+E45+E51+E56</f>
        <v>46917</v>
      </c>
    </row>
    <row r="58" spans="1:5" ht="15" customHeight="1" thickBot="1">
      <c r="C58" s="122"/>
      <c r="D58" s="122"/>
      <c r="E58" s="122"/>
    </row>
    <row r="59" spans="1:5" ht="14.25" customHeight="1" thickBot="1">
      <c r="A59" s="83" t="s">
        <v>329</v>
      </c>
      <c r="B59" s="84"/>
      <c r="C59" s="39" t="s">
        <v>359</v>
      </c>
      <c r="D59" s="39" t="s">
        <v>359</v>
      </c>
      <c r="E59" s="39" t="s">
        <v>359</v>
      </c>
    </row>
    <row r="60" spans="1:5" ht="13.8" thickBot="1">
      <c r="A60" s="83" t="s">
        <v>90</v>
      </c>
      <c r="B60" s="84"/>
      <c r="C60" s="39"/>
      <c r="D60" s="39"/>
      <c r="E60" s="3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C00000"/>
  </sheetPr>
  <dimension ref="A1:K159"/>
  <sheetViews>
    <sheetView zoomScaleSheetLayoutView="100" workbookViewId="0">
      <selection activeCell="A2" sqref="A2:B2"/>
    </sheetView>
  </sheetViews>
  <sheetFormatPr defaultColWidth="9.33203125" defaultRowHeight="15.6"/>
  <cols>
    <col min="1" max="1" width="9.44140625" style="127" customWidth="1"/>
    <col min="2" max="2" width="66.33203125" style="127" customWidth="1"/>
    <col min="3" max="4" width="17.6640625" style="128" customWidth="1"/>
    <col min="5" max="5" width="17" style="128" customWidth="1"/>
    <col min="6" max="6" width="12.33203125" style="143" customWidth="1"/>
    <col min="7" max="7" width="9.33203125" style="143"/>
    <col min="8" max="8" width="13.77734375" style="143" customWidth="1"/>
    <col min="9" max="9" width="14.6640625" style="143" customWidth="1"/>
    <col min="10" max="10" width="14.109375" style="143" customWidth="1"/>
    <col min="11" max="16384" width="9.33203125" style="143"/>
  </cols>
  <sheetData>
    <row r="1" spans="1:7" ht="15.9" customHeight="1">
      <c r="A1" s="213" t="s">
        <v>2</v>
      </c>
      <c r="B1" s="213"/>
      <c r="C1" s="213"/>
      <c r="D1" s="199"/>
      <c r="E1" s="199"/>
    </row>
    <row r="2" spans="1:7" ht="15.9" customHeight="1" thickBot="1">
      <c r="A2" s="214" t="s">
        <v>365</v>
      </c>
      <c r="B2" s="214"/>
      <c r="C2" s="104"/>
      <c r="D2" s="104"/>
      <c r="E2" s="104"/>
    </row>
    <row r="3" spans="1:7" ht="38.1" customHeight="1" thickBot="1">
      <c r="A3" s="21" t="s">
        <v>29</v>
      </c>
      <c r="B3" s="22" t="s">
        <v>3</v>
      </c>
      <c r="C3" s="28" t="str">
        <f>+CONCATENATE(LEFT([1]ÖSSZEFÜGGÉSEK!A5,4),". évi előirányzat")</f>
        <v>2015. évi előirányzat</v>
      </c>
      <c r="D3" s="28" t="s">
        <v>360</v>
      </c>
      <c r="E3" s="28" t="s">
        <v>361</v>
      </c>
    </row>
    <row r="4" spans="1:7" s="144" customFormat="1" ht="12" customHeight="1" thickBot="1">
      <c r="A4" s="138" t="s">
        <v>313</v>
      </c>
      <c r="B4" s="139" t="s">
        <v>314</v>
      </c>
      <c r="C4" s="140" t="s">
        <v>315</v>
      </c>
      <c r="D4" s="140" t="s">
        <v>317</v>
      </c>
      <c r="E4" s="140" t="s">
        <v>316</v>
      </c>
      <c r="G4" s="211" t="s">
        <v>362</v>
      </c>
    </row>
    <row r="5" spans="1:7" s="145" customFormat="1" ht="12" customHeight="1" thickBot="1">
      <c r="A5" s="18" t="s">
        <v>4</v>
      </c>
      <c r="B5" s="19" t="s">
        <v>98</v>
      </c>
      <c r="C5" s="94">
        <f>+C6+C7+C8+C9+C10+C11</f>
        <v>295288</v>
      </c>
      <c r="D5" s="94">
        <f t="shared" ref="D5:E5" si="0">+D6+D7+D8+D9+D10+D11</f>
        <v>39524</v>
      </c>
      <c r="E5" s="94">
        <f t="shared" si="0"/>
        <v>334812</v>
      </c>
      <c r="F5" s="212" t="s">
        <v>363</v>
      </c>
      <c r="G5" s="211"/>
    </row>
    <row r="6" spans="1:7" s="145" customFormat="1" ht="12" customHeight="1">
      <c r="A6" s="13" t="s">
        <v>41</v>
      </c>
      <c r="B6" s="146" t="s">
        <v>99</v>
      </c>
      <c r="C6" s="97">
        <v>113163</v>
      </c>
      <c r="D6" s="97">
        <v>0</v>
      </c>
      <c r="E6" s="97">
        <v>113163</v>
      </c>
      <c r="F6" s="212"/>
      <c r="G6" s="211"/>
    </row>
    <row r="7" spans="1:7" s="145" customFormat="1" ht="12" customHeight="1">
      <c r="A7" s="12" t="s">
        <v>42</v>
      </c>
      <c r="B7" s="147" t="s">
        <v>100</v>
      </c>
      <c r="C7" s="96">
        <v>43177</v>
      </c>
      <c r="D7" s="96">
        <v>0</v>
      </c>
      <c r="E7" s="96">
        <v>43177</v>
      </c>
      <c r="F7" s="212"/>
      <c r="G7" s="211"/>
    </row>
    <row r="8" spans="1:7" s="145" customFormat="1" ht="12" customHeight="1">
      <c r="A8" s="12" t="s">
        <v>43</v>
      </c>
      <c r="B8" s="147" t="s">
        <v>101</v>
      </c>
      <c r="C8" s="96">
        <f>SUM(F8+G8)</f>
        <v>80254</v>
      </c>
      <c r="D8" s="96">
        <v>38217</v>
      </c>
      <c r="E8" s="96">
        <v>118471</v>
      </c>
      <c r="F8" s="145">
        <v>45082</v>
      </c>
      <c r="G8" s="145">
        <v>35172</v>
      </c>
    </row>
    <row r="9" spans="1:7" s="145" customFormat="1" ht="12" customHeight="1">
      <c r="A9" s="12" t="s">
        <v>44</v>
      </c>
      <c r="B9" s="147" t="s">
        <v>102</v>
      </c>
      <c r="C9" s="96">
        <v>3730</v>
      </c>
      <c r="D9" s="96">
        <v>70</v>
      </c>
      <c r="E9" s="96">
        <v>3800</v>
      </c>
    </row>
    <row r="10" spans="1:7" s="145" customFormat="1" ht="12" customHeight="1">
      <c r="A10" s="12" t="s">
        <v>61</v>
      </c>
      <c r="B10" s="90" t="s">
        <v>256</v>
      </c>
      <c r="C10" s="96">
        <v>54964</v>
      </c>
      <c r="D10" s="96">
        <v>1237</v>
      </c>
      <c r="E10" s="96">
        <v>56201</v>
      </c>
    </row>
    <row r="11" spans="1:7" s="145" customFormat="1" ht="12" customHeight="1" thickBot="1">
      <c r="A11" s="14" t="s">
        <v>45</v>
      </c>
      <c r="B11" s="91" t="s">
        <v>257</v>
      </c>
      <c r="C11" s="96"/>
      <c r="D11" s="96"/>
      <c r="E11" s="96"/>
    </row>
    <row r="12" spans="1:7" s="145" customFormat="1" ht="12" customHeight="1" thickBot="1">
      <c r="A12" s="18" t="s">
        <v>5</v>
      </c>
      <c r="B12" s="89" t="s">
        <v>103</v>
      </c>
      <c r="C12" s="94">
        <f>+C13+C14+C15+C16+C17</f>
        <v>2487</v>
      </c>
      <c r="D12" s="94">
        <f t="shared" ref="D12:E12" si="1">+D13+D14+D15+D16+D17</f>
        <v>133055</v>
      </c>
      <c r="E12" s="94">
        <f t="shared" si="1"/>
        <v>135542</v>
      </c>
    </row>
    <row r="13" spans="1:7" s="145" customFormat="1" ht="12" customHeight="1">
      <c r="A13" s="13" t="s">
        <v>47</v>
      </c>
      <c r="B13" s="146" t="s">
        <v>104</v>
      </c>
      <c r="C13" s="97"/>
      <c r="D13" s="97"/>
      <c r="E13" s="97"/>
    </row>
    <row r="14" spans="1:7" s="145" customFormat="1" ht="12" customHeight="1">
      <c r="A14" s="12" t="s">
        <v>48</v>
      </c>
      <c r="B14" s="147" t="s">
        <v>105</v>
      </c>
      <c r="C14" s="96"/>
      <c r="D14" s="96"/>
      <c r="E14" s="96"/>
    </row>
    <row r="15" spans="1:7" s="145" customFormat="1" ht="12" customHeight="1">
      <c r="A15" s="12" t="s">
        <v>49</v>
      </c>
      <c r="B15" s="147" t="s">
        <v>247</v>
      </c>
      <c r="C15" s="96"/>
      <c r="D15" s="96"/>
      <c r="E15" s="96"/>
    </row>
    <row r="16" spans="1:7" s="145" customFormat="1" ht="12" customHeight="1">
      <c r="A16" s="12" t="s">
        <v>50</v>
      </c>
      <c r="B16" s="147" t="s">
        <v>248</v>
      </c>
      <c r="C16" s="96"/>
      <c r="D16" s="96"/>
      <c r="E16" s="96"/>
    </row>
    <row r="17" spans="1:5" s="145" customFormat="1" ht="12" customHeight="1">
      <c r="A17" s="12" t="s">
        <v>51</v>
      </c>
      <c r="B17" s="147" t="s">
        <v>106</v>
      </c>
      <c r="C17" s="96">
        <v>2487</v>
      </c>
      <c r="D17" s="96">
        <v>133055</v>
      </c>
      <c r="E17" s="96">
        <v>135542</v>
      </c>
    </row>
    <row r="18" spans="1:5" s="145" customFormat="1" ht="12" customHeight="1" thickBot="1">
      <c r="A18" s="14" t="s">
        <v>57</v>
      </c>
      <c r="B18" s="91" t="s">
        <v>107</v>
      </c>
      <c r="C18" s="98"/>
      <c r="D18" s="98"/>
      <c r="E18" s="98"/>
    </row>
    <row r="19" spans="1:5" s="145" customFormat="1" ht="12" customHeight="1" thickBot="1">
      <c r="A19" s="18" t="s">
        <v>6</v>
      </c>
      <c r="B19" s="19" t="s">
        <v>108</v>
      </c>
      <c r="C19" s="94">
        <f>+C20+C21+C22+C23+C24</f>
        <v>1698717</v>
      </c>
      <c r="D19" s="94">
        <f t="shared" ref="D19:E19" si="2">+D20+D21+D22+D23+D24</f>
        <v>0</v>
      </c>
      <c r="E19" s="94">
        <f t="shared" si="2"/>
        <v>1698717</v>
      </c>
    </row>
    <row r="20" spans="1:5" s="145" customFormat="1" ht="12" customHeight="1">
      <c r="A20" s="13" t="s">
        <v>30</v>
      </c>
      <c r="B20" s="146" t="s">
        <v>109</v>
      </c>
      <c r="C20" s="97"/>
      <c r="D20" s="97"/>
      <c r="E20" s="97"/>
    </row>
    <row r="21" spans="1:5" s="145" customFormat="1" ht="12" customHeight="1">
      <c r="A21" s="12" t="s">
        <v>31</v>
      </c>
      <c r="B21" s="147" t="s">
        <v>110</v>
      </c>
      <c r="C21" s="96"/>
      <c r="D21" s="96"/>
      <c r="E21" s="96"/>
    </row>
    <row r="22" spans="1:5" s="145" customFormat="1" ht="12" customHeight="1">
      <c r="A22" s="12" t="s">
        <v>32</v>
      </c>
      <c r="B22" s="147" t="s">
        <v>249</v>
      </c>
      <c r="C22" s="96"/>
      <c r="D22" s="96"/>
      <c r="E22" s="96"/>
    </row>
    <row r="23" spans="1:5" s="145" customFormat="1" ht="12" customHeight="1">
      <c r="A23" s="12" t="s">
        <v>33</v>
      </c>
      <c r="B23" s="147" t="s">
        <v>250</v>
      </c>
      <c r="C23" s="96"/>
      <c r="D23" s="96"/>
      <c r="E23" s="96"/>
    </row>
    <row r="24" spans="1:5" s="145" customFormat="1" ht="12" customHeight="1">
      <c r="A24" s="12" t="s">
        <v>67</v>
      </c>
      <c r="B24" s="147" t="s">
        <v>111</v>
      </c>
      <c r="C24" s="96">
        <v>1698717</v>
      </c>
      <c r="D24" s="96">
        <v>0</v>
      </c>
      <c r="E24" s="96">
        <v>1698717</v>
      </c>
    </row>
    <row r="25" spans="1:5" s="145" customFormat="1" ht="12" customHeight="1" thickBot="1">
      <c r="A25" s="14" t="s">
        <v>68</v>
      </c>
      <c r="B25" s="148" t="s">
        <v>112</v>
      </c>
      <c r="C25" s="98">
        <v>1683978</v>
      </c>
      <c r="D25" s="98">
        <v>0</v>
      </c>
      <c r="E25" s="98">
        <f>K20+K22+K23+K24+K27+K34</f>
        <v>0</v>
      </c>
    </row>
    <row r="26" spans="1:5" s="145" customFormat="1" ht="12" customHeight="1" thickBot="1">
      <c r="A26" s="18" t="s">
        <v>69</v>
      </c>
      <c r="B26" s="19" t="s">
        <v>113</v>
      </c>
      <c r="C26" s="100">
        <f>+C27+C31+C32+C33</f>
        <v>39800</v>
      </c>
      <c r="D26" s="100">
        <f t="shared" ref="D26:E26" si="3">+D27+D31+D32+D33</f>
        <v>0</v>
      </c>
      <c r="E26" s="100">
        <f t="shared" si="3"/>
        <v>39800</v>
      </c>
    </row>
    <row r="27" spans="1:5" s="145" customFormat="1" ht="12" customHeight="1">
      <c r="A27" s="13" t="s">
        <v>114</v>
      </c>
      <c r="B27" s="146" t="s">
        <v>263</v>
      </c>
      <c r="C27" s="141">
        <f>+C28+C29+C30</f>
        <v>35000</v>
      </c>
      <c r="D27" s="141">
        <f t="shared" ref="D27:E27" si="4">+D28+D29+D30</f>
        <v>0</v>
      </c>
      <c r="E27" s="141">
        <f t="shared" si="4"/>
        <v>35000</v>
      </c>
    </row>
    <row r="28" spans="1:5" s="145" customFormat="1" ht="12" customHeight="1">
      <c r="A28" s="12" t="s">
        <v>115</v>
      </c>
      <c r="B28" s="147" t="s">
        <v>120</v>
      </c>
      <c r="C28" s="96">
        <v>35000</v>
      </c>
      <c r="D28" s="96">
        <v>0</v>
      </c>
      <c r="E28" s="96">
        <v>35000</v>
      </c>
    </row>
    <row r="29" spans="1:5" s="145" customFormat="1" ht="12" customHeight="1">
      <c r="A29" s="12" t="s">
        <v>116</v>
      </c>
      <c r="B29" s="147" t="s">
        <v>121</v>
      </c>
      <c r="C29" s="96"/>
      <c r="D29" s="96"/>
      <c r="E29" s="96"/>
    </row>
    <row r="30" spans="1:5" s="145" customFormat="1" ht="12" customHeight="1">
      <c r="A30" s="12" t="s">
        <v>261</v>
      </c>
      <c r="B30" s="186" t="s">
        <v>262</v>
      </c>
      <c r="C30" s="96"/>
      <c r="D30" s="96"/>
      <c r="E30" s="96"/>
    </row>
    <row r="31" spans="1:5" s="145" customFormat="1" ht="12" customHeight="1">
      <c r="A31" s="12" t="s">
        <v>117</v>
      </c>
      <c r="B31" s="147" t="s">
        <v>122</v>
      </c>
      <c r="C31" s="96">
        <v>4000</v>
      </c>
      <c r="D31" s="96">
        <v>0</v>
      </c>
      <c r="E31" s="96">
        <v>4000</v>
      </c>
    </row>
    <row r="32" spans="1:5" s="145" customFormat="1" ht="12" customHeight="1">
      <c r="A32" s="12" t="s">
        <v>118</v>
      </c>
      <c r="B32" s="147" t="s">
        <v>123</v>
      </c>
      <c r="C32" s="96"/>
      <c r="D32" s="96"/>
      <c r="E32" s="96"/>
    </row>
    <row r="33" spans="1:5" s="145" customFormat="1" ht="12" customHeight="1" thickBot="1">
      <c r="A33" s="14" t="s">
        <v>119</v>
      </c>
      <c r="B33" s="148" t="s">
        <v>124</v>
      </c>
      <c r="C33" s="98">
        <v>800</v>
      </c>
      <c r="D33" s="98">
        <v>0</v>
      </c>
      <c r="E33" s="98">
        <v>800</v>
      </c>
    </row>
    <row r="34" spans="1:5" s="145" customFormat="1" ht="12" customHeight="1" thickBot="1">
      <c r="A34" s="18" t="s">
        <v>8</v>
      </c>
      <c r="B34" s="19" t="s">
        <v>258</v>
      </c>
      <c r="C34" s="94">
        <f>SUM(C35:C45)</f>
        <v>490656</v>
      </c>
      <c r="D34" s="94">
        <f t="shared" ref="D34:E34" si="5">SUM(D35:D45)</f>
        <v>4125</v>
      </c>
      <c r="E34" s="94">
        <f t="shared" si="5"/>
        <v>494781</v>
      </c>
    </row>
    <row r="35" spans="1:5" s="145" customFormat="1" ht="12" customHeight="1">
      <c r="A35" s="13" t="s">
        <v>34</v>
      </c>
      <c r="B35" s="146" t="s">
        <v>127</v>
      </c>
      <c r="C35" s="97"/>
      <c r="D35" s="97"/>
      <c r="E35" s="97"/>
    </row>
    <row r="36" spans="1:5" s="145" customFormat="1" ht="12" customHeight="1">
      <c r="A36" s="12" t="s">
        <v>35</v>
      </c>
      <c r="B36" s="147" t="s">
        <v>128</v>
      </c>
      <c r="C36" s="96">
        <v>8190</v>
      </c>
      <c r="D36" s="96">
        <v>0</v>
      </c>
      <c r="E36" s="96">
        <v>8190</v>
      </c>
    </row>
    <row r="37" spans="1:5" s="145" customFormat="1" ht="12" customHeight="1">
      <c r="A37" s="12" t="s">
        <v>36</v>
      </c>
      <c r="B37" s="147" t="s">
        <v>129</v>
      </c>
      <c r="C37" s="96"/>
      <c r="D37" s="96"/>
      <c r="E37" s="96"/>
    </row>
    <row r="38" spans="1:5" s="145" customFormat="1" ht="12" customHeight="1">
      <c r="A38" s="12" t="s">
        <v>71</v>
      </c>
      <c r="B38" s="147" t="s">
        <v>130</v>
      </c>
      <c r="C38" s="96">
        <v>5850</v>
      </c>
      <c r="D38" s="96">
        <v>0</v>
      </c>
      <c r="E38" s="96">
        <v>5850</v>
      </c>
    </row>
    <row r="39" spans="1:5" s="145" customFormat="1" ht="12" customHeight="1">
      <c r="A39" s="12" t="s">
        <v>72</v>
      </c>
      <c r="B39" s="147" t="s">
        <v>131</v>
      </c>
      <c r="C39" s="96">
        <v>15000</v>
      </c>
      <c r="D39" s="96">
        <v>1154</v>
      </c>
      <c r="E39" s="96">
        <v>16154</v>
      </c>
    </row>
    <row r="40" spans="1:5" s="145" customFormat="1" ht="12" customHeight="1">
      <c r="A40" s="12" t="s">
        <v>73</v>
      </c>
      <c r="B40" s="147" t="s">
        <v>132</v>
      </c>
      <c r="C40" s="96">
        <v>6173</v>
      </c>
      <c r="D40" s="96">
        <v>312</v>
      </c>
      <c r="E40" s="96">
        <v>6485</v>
      </c>
    </row>
    <row r="41" spans="1:5" s="145" customFormat="1" ht="12" customHeight="1">
      <c r="A41" s="12" t="s">
        <v>74</v>
      </c>
      <c r="B41" s="147" t="s">
        <v>133</v>
      </c>
      <c r="C41" s="96">
        <v>449443</v>
      </c>
      <c r="D41" s="96">
        <v>2659</v>
      </c>
      <c r="E41" s="96">
        <v>452102</v>
      </c>
    </row>
    <row r="42" spans="1:5" s="145" customFormat="1" ht="12" customHeight="1">
      <c r="A42" s="12" t="s">
        <v>75</v>
      </c>
      <c r="B42" s="147" t="s">
        <v>134</v>
      </c>
      <c r="C42" s="96">
        <v>6000</v>
      </c>
      <c r="D42" s="96">
        <v>0</v>
      </c>
      <c r="E42" s="96">
        <v>6000</v>
      </c>
    </row>
    <row r="43" spans="1:5" s="145" customFormat="1" ht="12" customHeight="1">
      <c r="A43" s="12" t="s">
        <v>125</v>
      </c>
      <c r="B43" s="147" t="s">
        <v>135</v>
      </c>
      <c r="C43" s="99"/>
      <c r="D43" s="99"/>
      <c r="E43" s="99"/>
    </row>
    <row r="44" spans="1:5" s="145" customFormat="1" ht="12" customHeight="1">
      <c r="A44" s="14" t="s">
        <v>126</v>
      </c>
      <c r="B44" s="148" t="s">
        <v>260</v>
      </c>
      <c r="C44" s="135"/>
      <c r="D44" s="135"/>
      <c r="E44" s="135"/>
    </row>
    <row r="45" spans="1:5" s="145" customFormat="1" ht="12" customHeight="1" thickBot="1">
      <c r="A45" s="14" t="s">
        <v>259</v>
      </c>
      <c r="B45" s="91" t="s">
        <v>136</v>
      </c>
      <c r="C45" s="135"/>
      <c r="D45" s="135"/>
      <c r="E45" s="135"/>
    </row>
    <row r="46" spans="1:5" s="145" customFormat="1" ht="12" customHeight="1" thickBot="1">
      <c r="A46" s="18" t="s">
        <v>9</v>
      </c>
      <c r="B46" s="19" t="s">
        <v>137</v>
      </c>
      <c r="C46" s="94">
        <f>SUM(C47:C51)</f>
        <v>0</v>
      </c>
      <c r="D46" s="94">
        <f t="shared" ref="D46:E46" si="6">SUM(D47:D51)</f>
        <v>0</v>
      </c>
      <c r="E46" s="94">
        <f t="shared" si="6"/>
        <v>0</v>
      </c>
    </row>
    <row r="47" spans="1:5" s="145" customFormat="1" ht="12" customHeight="1">
      <c r="A47" s="13" t="s">
        <v>37</v>
      </c>
      <c r="B47" s="146" t="s">
        <v>141</v>
      </c>
      <c r="C47" s="182"/>
      <c r="D47" s="182"/>
      <c r="E47" s="182"/>
    </row>
    <row r="48" spans="1:5" s="145" customFormat="1" ht="12" customHeight="1">
      <c r="A48" s="12" t="s">
        <v>38</v>
      </c>
      <c r="B48" s="147" t="s">
        <v>142</v>
      </c>
      <c r="C48" s="99"/>
      <c r="D48" s="99"/>
      <c r="E48" s="99"/>
    </row>
    <row r="49" spans="1:5" s="145" customFormat="1" ht="12" customHeight="1">
      <c r="A49" s="12" t="s">
        <v>138</v>
      </c>
      <c r="B49" s="147" t="s">
        <v>143</v>
      </c>
      <c r="C49" s="99"/>
      <c r="D49" s="99"/>
      <c r="E49" s="99"/>
    </row>
    <row r="50" spans="1:5" s="145" customFormat="1" ht="12" customHeight="1">
      <c r="A50" s="12" t="s">
        <v>139</v>
      </c>
      <c r="B50" s="147" t="s">
        <v>144</v>
      </c>
      <c r="C50" s="99"/>
      <c r="D50" s="99"/>
      <c r="E50" s="99"/>
    </row>
    <row r="51" spans="1:5" s="145" customFormat="1" ht="12" customHeight="1" thickBot="1">
      <c r="A51" s="14" t="s">
        <v>140</v>
      </c>
      <c r="B51" s="91" t="s">
        <v>145</v>
      </c>
      <c r="C51" s="135"/>
      <c r="D51" s="135"/>
      <c r="E51" s="135"/>
    </row>
    <row r="52" spans="1:5" s="145" customFormat="1" ht="12" customHeight="1" thickBot="1">
      <c r="A52" s="18" t="s">
        <v>76</v>
      </c>
      <c r="B52" s="19" t="s">
        <v>146</v>
      </c>
      <c r="C52" s="94">
        <f>SUM(C53:C55)</f>
        <v>0</v>
      </c>
      <c r="D52" s="94">
        <f t="shared" ref="D52:E52" si="7">SUM(D53:D55)</f>
        <v>0</v>
      </c>
      <c r="E52" s="94">
        <f t="shared" si="7"/>
        <v>0</v>
      </c>
    </row>
    <row r="53" spans="1:5" s="145" customFormat="1" ht="12" customHeight="1">
      <c r="A53" s="13" t="s">
        <v>39</v>
      </c>
      <c r="B53" s="146" t="s">
        <v>147</v>
      </c>
      <c r="C53" s="97"/>
      <c r="D53" s="97"/>
      <c r="E53" s="97"/>
    </row>
    <row r="54" spans="1:5" s="145" customFormat="1" ht="12" customHeight="1">
      <c r="A54" s="12" t="s">
        <v>40</v>
      </c>
      <c r="B54" s="147" t="s">
        <v>251</v>
      </c>
      <c r="C54" s="96"/>
      <c r="D54" s="96"/>
      <c r="E54" s="96"/>
    </row>
    <row r="55" spans="1:5" s="145" customFormat="1" ht="12" customHeight="1">
      <c r="A55" s="12" t="s">
        <v>150</v>
      </c>
      <c r="B55" s="147" t="s">
        <v>148</v>
      </c>
      <c r="C55" s="96"/>
      <c r="D55" s="96"/>
      <c r="E55" s="96"/>
    </row>
    <row r="56" spans="1:5" s="145" customFormat="1" ht="12" customHeight="1" thickBot="1">
      <c r="A56" s="14" t="s">
        <v>151</v>
      </c>
      <c r="B56" s="91" t="s">
        <v>149</v>
      </c>
      <c r="C56" s="98"/>
      <c r="D56" s="98"/>
      <c r="E56" s="98"/>
    </row>
    <row r="57" spans="1:5" s="145" customFormat="1" ht="12" customHeight="1" thickBot="1">
      <c r="A57" s="18" t="s">
        <v>11</v>
      </c>
      <c r="B57" s="89" t="s">
        <v>152</v>
      </c>
      <c r="C57" s="94">
        <f>SUM(C58:C60)</f>
        <v>0</v>
      </c>
      <c r="D57" s="94">
        <f t="shared" ref="D57:E57" si="8">SUM(D58:D60)</f>
        <v>0</v>
      </c>
      <c r="E57" s="94">
        <f t="shared" si="8"/>
        <v>0</v>
      </c>
    </row>
    <row r="58" spans="1:5" s="145" customFormat="1" ht="12" customHeight="1">
      <c r="A58" s="13" t="s">
        <v>77</v>
      </c>
      <c r="B58" s="146" t="s">
        <v>154</v>
      </c>
      <c r="C58" s="99"/>
      <c r="D58" s="99"/>
      <c r="E58" s="99"/>
    </row>
    <row r="59" spans="1:5" s="145" customFormat="1" ht="12" customHeight="1">
      <c r="A59" s="12" t="s">
        <v>78</v>
      </c>
      <c r="B59" s="147" t="s">
        <v>252</v>
      </c>
      <c r="C59" s="99"/>
      <c r="D59" s="99"/>
      <c r="E59" s="99"/>
    </row>
    <row r="60" spans="1:5" s="145" customFormat="1" ht="12" customHeight="1">
      <c r="A60" s="12" t="s">
        <v>95</v>
      </c>
      <c r="B60" s="147" t="s">
        <v>155</v>
      </c>
      <c r="C60" s="99"/>
      <c r="D60" s="99"/>
      <c r="E60" s="99"/>
    </row>
    <row r="61" spans="1:5" s="145" customFormat="1" ht="12" customHeight="1" thickBot="1">
      <c r="A61" s="14" t="s">
        <v>153</v>
      </c>
      <c r="B61" s="91" t="s">
        <v>156</v>
      </c>
      <c r="C61" s="99"/>
      <c r="D61" s="99"/>
      <c r="E61" s="99"/>
    </row>
    <row r="62" spans="1:5" s="145" customFormat="1" ht="12" customHeight="1" thickBot="1">
      <c r="A62" s="193" t="s">
        <v>303</v>
      </c>
      <c r="B62" s="19" t="s">
        <v>157</v>
      </c>
      <c r="C62" s="100">
        <f>+C5+C12+C19+C26+C34+C46+C52+C57</f>
        <v>2526948</v>
      </c>
      <c r="D62" s="100">
        <f t="shared" ref="D62:E62" si="9">+D5+D12+D19+D26+D34+D46+D52+D57</f>
        <v>176704</v>
      </c>
      <c r="E62" s="100">
        <f t="shared" si="9"/>
        <v>2703652</v>
      </c>
    </row>
    <row r="63" spans="1:5" s="145" customFormat="1" ht="12" customHeight="1" thickBot="1">
      <c r="A63" s="184" t="s">
        <v>158</v>
      </c>
      <c r="B63" s="89" t="s">
        <v>159</v>
      </c>
      <c r="C63" s="94">
        <f>SUM(C64:C66)</f>
        <v>0</v>
      </c>
      <c r="D63" s="94">
        <f t="shared" ref="D63:E63" si="10">SUM(D64:D66)</f>
        <v>0</v>
      </c>
      <c r="E63" s="94">
        <f t="shared" si="10"/>
        <v>0</v>
      </c>
    </row>
    <row r="64" spans="1:5" s="145" customFormat="1" ht="12" customHeight="1">
      <c r="A64" s="13" t="s">
        <v>190</v>
      </c>
      <c r="B64" s="146" t="s">
        <v>160</v>
      </c>
      <c r="C64" s="99"/>
      <c r="D64" s="99"/>
      <c r="E64" s="99"/>
    </row>
    <row r="65" spans="1:10" s="145" customFormat="1" ht="12" customHeight="1">
      <c r="A65" s="12" t="s">
        <v>199</v>
      </c>
      <c r="B65" s="147" t="s">
        <v>161</v>
      </c>
      <c r="C65" s="99"/>
      <c r="D65" s="99"/>
      <c r="E65" s="99"/>
    </row>
    <row r="66" spans="1:10" s="145" customFormat="1" ht="12" customHeight="1" thickBot="1">
      <c r="A66" s="14" t="s">
        <v>200</v>
      </c>
      <c r="B66" s="187" t="s">
        <v>288</v>
      </c>
      <c r="C66" s="99"/>
      <c r="D66" s="99"/>
      <c r="E66" s="99"/>
      <c r="F66" s="143"/>
      <c r="G66" s="143"/>
      <c r="H66" s="143"/>
      <c r="I66" s="143"/>
      <c r="J66" s="143"/>
    </row>
    <row r="67" spans="1:10" s="145" customFormat="1" ht="12" customHeight="1" thickBot="1">
      <c r="A67" s="184" t="s">
        <v>163</v>
      </c>
      <c r="B67" s="89" t="s">
        <v>164</v>
      </c>
      <c r="C67" s="94">
        <f>SUM(C68:C71)</f>
        <v>0</v>
      </c>
      <c r="D67" s="94">
        <f t="shared" ref="D67:E67" si="11">SUM(D68:D71)</f>
        <v>0</v>
      </c>
      <c r="E67" s="94">
        <f t="shared" si="11"/>
        <v>0</v>
      </c>
      <c r="F67" s="155"/>
      <c r="G67" s="155"/>
      <c r="H67" s="155"/>
      <c r="I67" s="155"/>
      <c r="J67" s="155"/>
    </row>
    <row r="68" spans="1:10" s="145" customFormat="1" ht="12" customHeight="1">
      <c r="A68" s="13" t="s">
        <v>62</v>
      </c>
      <c r="B68" s="146" t="s">
        <v>165</v>
      </c>
      <c r="C68" s="99"/>
      <c r="D68" s="99"/>
      <c r="E68" s="99"/>
      <c r="F68" s="143"/>
      <c r="G68" s="143"/>
      <c r="H68" s="143"/>
      <c r="I68" s="143"/>
      <c r="J68" s="143"/>
    </row>
    <row r="69" spans="1:10" s="145" customFormat="1" ht="12" customHeight="1">
      <c r="A69" s="12" t="s">
        <v>63</v>
      </c>
      <c r="B69" s="147" t="s">
        <v>166</v>
      </c>
      <c r="C69" s="99"/>
      <c r="D69" s="99"/>
      <c r="E69" s="99"/>
      <c r="F69" s="144"/>
      <c r="G69" s="144"/>
      <c r="H69" s="144"/>
      <c r="I69" s="144"/>
      <c r="J69" s="144"/>
    </row>
    <row r="70" spans="1:10" s="145" customFormat="1" ht="12" customHeight="1">
      <c r="A70" s="12" t="s">
        <v>191</v>
      </c>
      <c r="B70" s="147" t="s">
        <v>167</v>
      </c>
      <c r="C70" s="99"/>
      <c r="D70" s="99"/>
      <c r="E70" s="99"/>
      <c r="F70" s="143"/>
      <c r="G70" s="143"/>
      <c r="H70" s="143"/>
      <c r="I70" s="143"/>
      <c r="J70" s="143"/>
    </row>
    <row r="71" spans="1:10" s="145" customFormat="1" ht="12" customHeight="1" thickBot="1">
      <c r="A71" s="14" t="s">
        <v>192</v>
      </c>
      <c r="B71" s="91" t="s">
        <v>168</v>
      </c>
      <c r="C71" s="99"/>
      <c r="D71" s="99"/>
      <c r="E71" s="99"/>
      <c r="F71" s="143"/>
      <c r="G71" s="143"/>
      <c r="H71" s="143"/>
      <c r="I71" s="143"/>
      <c r="J71" s="143"/>
    </row>
    <row r="72" spans="1:10" s="145" customFormat="1" ht="12" customHeight="1" thickBot="1">
      <c r="A72" s="184" t="s">
        <v>169</v>
      </c>
      <c r="B72" s="89" t="s">
        <v>170</v>
      </c>
      <c r="C72" s="94">
        <f>SUM(C73:C74)</f>
        <v>336377</v>
      </c>
      <c r="D72" s="94">
        <f t="shared" ref="D72:E72" si="12">SUM(D73:D74)</f>
        <v>0</v>
      </c>
      <c r="E72" s="94">
        <f t="shared" si="12"/>
        <v>302567</v>
      </c>
      <c r="F72" s="143"/>
      <c r="G72" s="143"/>
      <c r="H72" s="143"/>
      <c r="I72" s="143"/>
      <c r="J72" s="143"/>
    </row>
    <row r="73" spans="1:10" s="145" customFormat="1" ht="12" customHeight="1">
      <c r="A73" s="13" t="s">
        <v>193</v>
      </c>
      <c r="B73" s="146" t="s">
        <v>171</v>
      </c>
      <c r="C73" s="99">
        <v>336377</v>
      </c>
      <c r="D73" s="99">
        <v>0</v>
      </c>
      <c r="E73" s="99">
        <v>302567</v>
      </c>
      <c r="F73" s="143"/>
      <c r="G73" s="143"/>
      <c r="H73" s="143"/>
      <c r="I73" s="143"/>
      <c r="J73" s="143"/>
    </row>
    <row r="74" spans="1:10" s="145" customFormat="1" ht="12" customHeight="1" thickBot="1">
      <c r="A74" s="14" t="s">
        <v>194</v>
      </c>
      <c r="B74" s="91" t="s">
        <v>172</v>
      </c>
      <c r="C74" s="99"/>
      <c r="D74" s="99"/>
      <c r="E74" s="99"/>
      <c r="F74" s="143"/>
      <c r="G74" s="143"/>
      <c r="H74" s="143"/>
      <c r="I74" s="143"/>
      <c r="J74" s="143"/>
    </row>
    <row r="75" spans="1:10" s="145" customFormat="1" ht="12" customHeight="1" thickBot="1">
      <c r="A75" s="184" t="s">
        <v>173</v>
      </c>
      <c r="B75" s="89" t="s">
        <v>174</v>
      </c>
      <c r="C75" s="94">
        <f>SUM(C76:C78)</f>
        <v>0</v>
      </c>
      <c r="D75" s="94">
        <f t="shared" ref="D75:E75" si="13">SUM(D76:D78)</f>
        <v>0</v>
      </c>
      <c r="E75" s="94">
        <f t="shared" si="13"/>
        <v>0</v>
      </c>
      <c r="F75" s="143"/>
      <c r="G75" s="143"/>
      <c r="H75" s="143"/>
      <c r="I75" s="143"/>
      <c r="J75" s="143"/>
    </row>
    <row r="76" spans="1:10" s="145" customFormat="1" ht="12" customHeight="1">
      <c r="A76" s="13" t="s">
        <v>195</v>
      </c>
      <c r="B76" s="146" t="s">
        <v>175</v>
      </c>
      <c r="C76" s="99"/>
      <c r="D76" s="99"/>
      <c r="E76" s="99"/>
      <c r="F76" s="143"/>
      <c r="G76" s="143"/>
      <c r="H76" s="143"/>
      <c r="I76" s="143"/>
      <c r="J76" s="143"/>
    </row>
    <row r="77" spans="1:10" s="145" customFormat="1" ht="12" customHeight="1">
      <c r="A77" s="12" t="s">
        <v>196</v>
      </c>
      <c r="B77" s="147" t="s">
        <v>176</v>
      </c>
      <c r="C77" s="99"/>
      <c r="D77" s="99"/>
      <c r="E77" s="99"/>
      <c r="F77" s="143"/>
      <c r="G77" s="143"/>
      <c r="H77" s="143"/>
      <c r="I77" s="143"/>
      <c r="J77" s="143"/>
    </row>
    <row r="78" spans="1:10" s="145" customFormat="1" ht="12" customHeight="1" thickBot="1">
      <c r="A78" s="14" t="s">
        <v>197</v>
      </c>
      <c r="B78" s="91" t="s">
        <v>177</v>
      </c>
      <c r="C78" s="99"/>
      <c r="D78" s="99"/>
      <c r="E78" s="99"/>
      <c r="F78" s="143"/>
      <c r="G78" s="143"/>
      <c r="H78" s="143"/>
      <c r="I78" s="143"/>
      <c r="J78" s="143"/>
    </row>
    <row r="79" spans="1:10" s="145" customFormat="1" ht="12" customHeight="1" thickBot="1">
      <c r="A79" s="184" t="s">
        <v>178</v>
      </c>
      <c r="B79" s="89" t="s">
        <v>198</v>
      </c>
      <c r="C79" s="94">
        <f>SUM(C80:C83)</f>
        <v>0</v>
      </c>
      <c r="D79" s="94">
        <f t="shared" ref="D79:E79" si="14">SUM(D80:D83)</f>
        <v>0</v>
      </c>
      <c r="E79" s="94">
        <f t="shared" si="14"/>
        <v>0</v>
      </c>
      <c r="F79" s="143"/>
      <c r="G79" s="143"/>
      <c r="H79" s="143"/>
      <c r="I79" s="143"/>
      <c r="J79" s="143"/>
    </row>
    <row r="80" spans="1:10" s="145" customFormat="1" ht="12" customHeight="1">
      <c r="A80" s="150" t="s">
        <v>179</v>
      </c>
      <c r="B80" s="146" t="s">
        <v>180</v>
      </c>
      <c r="C80" s="99"/>
      <c r="D80" s="99"/>
      <c r="E80" s="99"/>
      <c r="F80" s="143"/>
      <c r="G80" s="143"/>
      <c r="H80" s="143"/>
      <c r="I80" s="143"/>
      <c r="J80" s="143"/>
    </row>
    <row r="81" spans="1:10" s="145" customFormat="1" ht="12" customHeight="1">
      <c r="A81" s="151" t="s">
        <v>181</v>
      </c>
      <c r="B81" s="147" t="s">
        <v>182</v>
      </c>
      <c r="C81" s="99"/>
      <c r="D81" s="99"/>
      <c r="E81" s="99"/>
      <c r="F81" s="143"/>
      <c r="G81" s="143"/>
      <c r="H81" s="143"/>
    </row>
    <row r="82" spans="1:10" s="145" customFormat="1" ht="12" customHeight="1">
      <c r="A82" s="151" t="s">
        <v>183</v>
      </c>
      <c r="B82" s="147" t="s">
        <v>184</v>
      </c>
      <c r="C82" s="99"/>
      <c r="D82" s="99"/>
      <c r="E82" s="99"/>
      <c r="F82" s="143"/>
      <c r="G82" s="143"/>
      <c r="H82" s="143"/>
    </row>
    <row r="83" spans="1:10" s="145" customFormat="1" ht="12" customHeight="1" thickBot="1">
      <c r="A83" s="152" t="s">
        <v>185</v>
      </c>
      <c r="B83" s="91" t="s">
        <v>186</v>
      </c>
      <c r="C83" s="99"/>
      <c r="D83" s="99"/>
      <c r="E83" s="99"/>
      <c r="F83" s="143"/>
      <c r="G83" s="143"/>
      <c r="H83" s="143"/>
    </row>
    <row r="84" spans="1:10" s="145" customFormat="1" ht="12" customHeight="1" thickBot="1">
      <c r="A84" s="184" t="s">
        <v>187</v>
      </c>
      <c r="B84" s="89" t="s">
        <v>302</v>
      </c>
      <c r="C84" s="183"/>
      <c r="D84" s="183"/>
      <c r="E84" s="183"/>
      <c r="F84" s="143"/>
      <c r="G84" s="143"/>
      <c r="H84" s="143"/>
    </row>
    <row r="85" spans="1:10" s="145" customFormat="1" ht="13.5" customHeight="1" thickBot="1">
      <c r="A85" s="184" t="s">
        <v>189</v>
      </c>
      <c r="B85" s="89" t="s">
        <v>188</v>
      </c>
      <c r="C85" s="183"/>
      <c r="D85" s="183"/>
      <c r="E85" s="183"/>
      <c r="F85" s="143"/>
      <c r="G85" s="143"/>
      <c r="H85" s="143"/>
    </row>
    <row r="86" spans="1:10" s="145" customFormat="1" ht="15.75" customHeight="1" thickBot="1">
      <c r="A86" s="184" t="s">
        <v>201</v>
      </c>
      <c r="B86" s="153" t="s">
        <v>305</v>
      </c>
      <c r="C86" s="100">
        <f>+C63+C67+C72+C75+C79+C85+C84</f>
        <v>336377</v>
      </c>
      <c r="D86" s="100">
        <f t="shared" ref="D86:E86" si="15">+D63+D67+D72+D75+D79+D85+D84</f>
        <v>0</v>
      </c>
      <c r="E86" s="100">
        <f t="shared" si="15"/>
        <v>302567</v>
      </c>
      <c r="F86" s="143"/>
      <c r="G86" s="143"/>
      <c r="H86" s="143"/>
    </row>
    <row r="87" spans="1:10" s="145" customFormat="1" ht="16.5" customHeight="1" thickBot="1">
      <c r="A87" s="185" t="s">
        <v>304</v>
      </c>
      <c r="B87" s="154" t="s">
        <v>306</v>
      </c>
      <c r="C87" s="100">
        <f>+C62+C86</f>
        <v>2863325</v>
      </c>
      <c r="D87" s="100">
        <f t="shared" ref="D87:E87" si="16">+D62+D86</f>
        <v>176704</v>
      </c>
      <c r="E87" s="100">
        <f t="shared" si="16"/>
        <v>3006219</v>
      </c>
      <c r="F87" s="143"/>
      <c r="G87" s="143"/>
      <c r="H87" s="143"/>
    </row>
    <row r="88" spans="1:10" s="145" customFormat="1" ht="45.75" customHeight="1">
      <c r="A88" s="3"/>
      <c r="B88" s="4"/>
      <c r="C88" s="101"/>
      <c r="D88" s="101"/>
      <c r="E88" s="101"/>
      <c r="F88" s="143"/>
      <c r="G88" s="143"/>
      <c r="H88" s="143"/>
    </row>
    <row r="89" spans="1:10" ht="16.5" customHeight="1">
      <c r="A89" s="213" t="s">
        <v>15</v>
      </c>
      <c r="B89" s="213"/>
      <c r="C89" s="213"/>
      <c r="D89" s="199"/>
      <c r="E89" s="199"/>
    </row>
    <row r="90" spans="1:10" s="155" customFormat="1" ht="16.5" customHeight="1" thickBot="1">
      <c r="A90" s="215"/>
      <c r="B90" s="215"/>
      <c r="C90" s="49" t="s">
        <v>94</v>
      </c>
      <c r="D90" s="49" t="s">
        <v>94</v>
      </c>
      <c r="E90" s="49" t="s">
        <v>94</v>
      </c>
      <c r="F90" s="143"/>
      <c r="G90" s="143"/>
      <c r="H90" s="143"/>
      <c r="I90" s="143"/>
      <c r="J90" s="143"/>
    </row>
    <row r="91" spans="1:10" ht="38.1" customHeight="1" thickBot="1">
      <c r="A91" s="21" t="s">
        <v>29</v>
      </c>
      <c r="B91" s="22" t="s">
        <v>16</v>
      </c>
      <c r="C91" s="28" t="str">
        <f>+C3</f>
        <v>2015. évi előirányzat</v>
      </c>
      <c r="D91" s="28" t="str">
        <f t="shared" ref="D91:E91" si="17">+D3</f>
        <v>Módosítás</v>
      </c>
      <c r="E91" s="28" t="str">
        <f t="shared" si="17"/>
        <v xml:space="preserve">Módosított előirányzat </v>
      </c>
    </row>
    <row r="92" spans="1:10" s="144" customFormat="1" ht="12" customHeight="1" thickBot="1">
      <c r="A92" s="25" t="s">
        <v>313</v>
      </c>
      <c r="B92" s="26" t="s">
        <v>314</v>
      </c>
      <c r="C92" s="27" t="s">
        <v>315</v>
      </c>
      <c r="D92" s="27" t="s">
        <v>315</v>
      </c>
      <c r="E92" s="201" t="s">
        <v>315</v>
      </c>
      <c r="F92" s="143"/>
      <c r="G92" s="143"/>
      <c r="H92" s="143"/>
      <c r="I92" s="143"/>
      <c r="J92" s="143"/>
    </row>
    <row r="93" spans="1:10" ht="12" customHeight="1" thickBot="1">
      <c r="A93" s="20" t="s">
        <v>4</v>
      </c>
      <c r="B93" s="24" t="s">
        <v>264</v>
      </c>
      <c r="C93" s="93">
        <f>C94+C95+C96+C97+C98+C111</f>
        <v>530094</v>
      </c>
      <c r="D93" s="202">
        <f t="shared" ref="D93:E93" si="18">D94+D95+D96+D97+D98+D111</f>
        <v>133694</v>
      </c>
      <c r="E93" s="203">
        <f t="shared" si="18"/>
        <v>663788</v>
      </c>
    </row>
    <row r="94" spans="1:10" ht="12" customHeight="1">
      <c r="A94" s="15" t="s">
        <v>41</v>
      </c>
      <c r="B94" s="8" t="s">
        <v>17</v>
      </c>
      <c r="C94" s="95">
        <v>160144</v>
      </c>
      <c r="D94" s="204">
        <v>91982</v>
      </c>
      <c r="E94" s="205">
        <f>SUM(C94,D94)</f>
        <v>252126</v>
      </c>
    </row>
    <row r="95" spans="1:10" ht="12" customHeight="1">
      <c r="A95" s="12" t="s">
        <v>42</v>
      </c>
      <c r="B95" s="6" t="s">
        <v>79</v>
      </c>
      <c r="C95" s="96">
        <v>43386</v>
      </c>
      <c r="D95" s="206">
        <v>23287</v>
      </c>
      <c r="E95" s="206">
        <f t="shared" ref="E95:E98" si="19">SUM(C95,D95)</f>
        <v>66673</v>
      </c>
    </row>
    <row r="96" spans="1:10" ht="12" customHeight="1">
      <c r="A96" s="12" t="s">
        <v>43</v>
      </c>
      <c r="B96" s="6" t="s">
        <v>60</v>
      </c>
      <c r="C96" s="98">
        <v>183315</v>
      </c>
      <c r="D96" s="207">
        <v>27625</v>
      </c>
      <c r="E96" s="206">
        <f t="shared" si="19"/>
        <v>210940</v>
      </c>
    </row>
    <row r="97" spans="1:5" ht="12" customHeight="1">
      <c r="A97" s="12" t="s">
        <v>44</v>
      </c>
      <c r="B97" s="9" t="s">
        <v>80</v>
      </c>
      <c r="C97" s="98">
        <v>15590</v>
      </c>
      <c r="D97" s="207"/>
      <c r="E97" s="206">
        <f t="shared" si="19"/>
        <v>15590</v>
      </c>
    </row>
    <row r="98" spans="1:5" ht="12" customHeight="1">
      <c r="A98" s="12" t="s">
        <v>52</v>
      </c>
      <c r="B98" s="17" t="s">
        <v>81</v>
      </c>
      <c r="C98" s="98">
        <v>22293</v>
      </c>
      <c r="D98" s="207">
        <v>0</v>
      </c>
      <c r="E98" s="206">
        <f t="shared" si="19"/>
        <v>22293</v>
      </c>
    </row>
    <row r="99" spans="1:5" ht="12" customHeight="1">
      <c r="A99" s="12" t="s">
        <v>45</v>
      </c>
      <c r="B99" s="6" t="s">
        <v>269</v>
      </c>
      <c r="C99" s="98"/>
      <c r="D99" s="206"/>
      <c r="E99" s="205"/>
    </row>
    <row r="100" spans="1:5" ht="12" customHeight="1">
      <c r="A100" s="12" t="s">
        <v>46</v>
      </c>
      <c r="B100" s="53" t="s">
        <v>268</v>
      </c>
      <c r="C100" s="98"/>
      <c r="D100" s="98"/>
      <c r="E100" s="98"/>
    </row>
    <row r="101" spans="1:5" ht="12" customHeight="1">
      <c r="A101" s="12" t="s">
        <v>53</v>
      </c>
      <c r="B101" s="53" t="s">
        <v>267</v>
      </c>
      <c r="C101" s="98"/>
      <c r="D101" s="98"/>
      <c r="E101" s="98"/>
    </row>
    <row r="102" spans="1:5" ht="12" customHeight="1">
      <c r="A102" s="12" t="s">
        <v>54</v>
      </c>
      <c r="B102" s="51" t="s">
        <v>204</v>
      </c>
      <c r="C102" s="98"/>
      <c r="D102" s="98"/>
      <c r="E102" s="98"/>
    </row>
    <row r="103" spans="1:5" ht="12" customHeight="1">
      <c r="A103" s="12" t="s">
        <v>55</v>
      </c>
      <c r="B103" s="52" t="s">
        <v>353</v>
      </c>
      <c r="C103" s="98">
        <v>3000</v>
      </c>
      <c r="D103" s="98">
        <v>0</v>
      </c>
      <c r="E103" s="98">
        <v>3000</v>
      </c>
    </row>
    <row r="104" spans="1:5" ht="12" customHeight="1">
      <c r="A104" s="12" t="s">
        <v>56</v>
      </c>
      <c r="B104" s="52" t="s">
        <v>352</v>
      </c>
      <c r="C104" s="98">
        <v>3000</v>
      </c>
      <c r="D104" s="98">
        <v>0</v>
      </c>
      <c r="E104" s="98">
        <v>3000</v>
      </c>
    </row>
    <row r="105" spans="1:5" ht="12" customHeight="1">
      <c r="A105" s="12" t="s">
        <v>58</v>
      </c>
      <c r="B105" s="51" t="s">
        <v>206</v>
      </c>
      <c r="C105" s="98">
        <v>3320</v>
      </c>
      <c r="D105" s="98">
        <v>0</v>
      </c>
      <c r="E105" s="98">
        <v>3320</v>
      </c>
    </row>
    <row r="106" spans="1:5" ht="12" customHeight="1">
      <c r="A106" s="12" t="s">
        <v>82</v>
      </c>
      <c r="B106" s="51" t="s">
        <v>348</v>
      </c>
      <c r="C106" s="98">
        <v>339</v>
      </c>
      <c r="D106" s="98">
        <v>0</v>
      </c>
      <c r="E106" s="98">
        <v>339</v>
      </c>
    </row>
    <row r="107" spans="1:5" ht="12" customHeight="1">
      <c r="A107" s="12" t="s">
        <v>202</v>
      </c>
      <c r="B107" s="52" t="s">
        <v>349</v>
      </c>
      <c r="C107" s="98">
        <v>2400</v>
      </c>
      <c r="D107" s="98">
        <v>0</v>
      </c>
      <c r="E107" s="98">
        <v>2400</v>
      </c>
    </row>
    <row r="108" spans="1:5" ht="12" customHeight="1">
      <c r="A108" s="11" t="s">
        <v>203</v>
      </c>
      <c r="B108" s="53" t="s">
        <v>350</v>
      </c>
      <c r="C108" s="98">
        <v>1000</v>
      </c>
      <c r="D108" s="98">
        <v>0</v>
      </c>
      <c r="E108" s="98">
        <v>1000</v>
      </c>
    </row>
    <row r="109" spans="1:5" ht="12" customHeight="1">
      <c r="A109" s="12" t="s">
        <v>265</v>
      </c>
      <c r="B109" s="53" t="s">
        <v>351</v>
      </c>
      <c r="C109" s="98">
        <v>150</v>
      </c>
      <c r="D109" s="98">
        <v>0</v>
      </c>
      <c r="E109" s="98">
        <v>150</v>
      </c>
    </row>
    <row r="110" spans="1:5" ht="12" customHeight="1">
      <c r="A110" s="14" t="s">
        <v>266</v>
      </c>
      <c r="B110" s="53" t="s">
        <v>208</v>
      </c>
      <c r="C110" s="98">
        <v>9084</v>
      </c>
      <c r="D110" s="98">
        <v>0</v>
      </c>
      <c r="E110" s="98">
        <v>9084</v>
      </c>
    </row>
    <row r="111" spans="1:5" ht="12" customHeight="1">
      <c r="A111" s="12" t="s">
        <v>270</v>
      </c>
      <c r="B111" s="9" t="s">
        <v>18</v>
      </c>
      <c r="C111" s="96">
        <f>SUM(C112:C113)</f>
        <v>105366</v>
      </c>
      <c r="D111" s="96">
        <v>-9200</v>
      </c>
      <c r="E111" s="96">
        <f>SUM(C111,D111)</f>
        <v>96166</v>
      </c>
    </row>
    <row r="112" spans="1:5" ht="12" customHeight="1">
      <c r="A112" s="12" t="s">
        <v>271</v>
      </c>
      <c r="B112" s="6" t="s">
        <v>273</v>
      </c>
      <c r="C112" s="96">
        <v>35366</v>
      </c>
      <c r="D112" s="96">
        <v>0</v>
      </c>
      <c r="E112" s="96">
        <v>35366</v>
      </c>
    </row>
    <row r="113" spans="1:5" ht="12" customHeight="1" thickBot="1">
      <c r="A113" s="16" t="s">
        <v>272</v>
      </c>
      <c r="B113" s="191" t="s">
        <v>274</v>
      </c>
      <c r="C113" s="102">
        <v>70000</v>
      </c>
      <c r="D113" s="102">
        <v>0</v>
      </c>
      <c r="E113" s="102">
        <v>70000</v>
      </c>
    </row>
    <row r="114" spans="1:5" ht="12" customHeight="1" thickBot="1">
      <c r="A114" s="188" t="s">
        <v>5</v>
      </c>
      <c r="B114" s="189" t="s">
        <v>209</v>
      </c>
      <c r="C114" s="190">
        <f>+C115+C117+C119</f>
        <v>2333231</v>
      </c>
      <c r="D114" s="190">
        <v>9200</v>
      </c>
      <c r="E114" s="190">
        <f>SUM(C114,D114)</f>
        <v>2342431</v>
      </c>
    </row>
    <row r="115" spans="1:5" ht="12" customHeight="1">
      <c r="A115" s="13" t="s">
        <v>47</v>
      </c>
      <c r="B115" s="6" t="s">
        <v>93</v>
      </c>
      <c r="C115" s="97">
        <f>2320240-87058</f>
        <v>2233182</v>
      </c>
      <c r="D115" s="97">
        <v>0</v>
      </c>
      <c r="E115" s="97">
        <f t="shared" ref="E115" si="20">2320240-87058</f>
        <v>2233182</v>
      </c>
    </row>
    <row r="116" spans="1:5" ht="12" customHeight="1">
      <c r="A116" s="13" t="s">
        <v>48</v>
      </c>
      <c r="B116" s="10" t="s">
        <v>213</v>
      </c>
      <c r="C116" s="97">
        <f>2250818-87058</f>
        <v>2163760</v>
      </c>
      <c r="D116" s="97">
        <v>0</v>
      </c>
      <c r="E116" s="97">
        <f t="shared" ref="E116" si="21">2250818-87058</f>
        <v>2163760</v>
      </c>
    </row>
    <row r="117" spans="1:5" ht="12" customHeight="1">
      <c r="A117" s="13" t="s">
        <v>49</v>
      </c>
      <c r="B117" s="10" t="s">
        <v>83</v>
      </c>
      <c r="C117" s="96">
        <v>12991</v>
      </c>
      <c r="D117" s="96">
        <v>0</v>
      </c>
      <c r="E117" s="96">
        <v>12991</v>
      </c>
    </row>
    <row r="118" spans="1:5" ht="12" customHeight="1">
      <c r="A118" s="13" t="s">
        <v>50</v>
      </c>
      <c r="B118" s="10" t="s">
        <v>214</v>
      </c>
      <c r="C118" s="87"/>
      <c r="D118" s="87"/>
      <c r="E118" s="87"/>
    </row>
    <row r="119" spans="1:5" ht="12" customHeight="1">
      <c r="A119" s="13" t="s">
        <v>51</v>
      </c>
      <c r="B119" s="91" t="s">
        <v>96</v>
      </c>
      <c r="C119" s="87">
        <v>87058</v>
      </c>
      <c r="D119" s="87">
        <v>0</v>
      </c>
      <c r="E119" s="87">
        <v>87058</v>
      </c>
    </row>
    <row r="120" spans="1:5" ht="12" customHeight="1">
      <c r="A120" s="13" t="s">
        <v>57</v>
      </c>
      <c r="B120" s="90" t="s">
        <v>253</v>
      </c>
      <c r="C120" s="87"/>
      <c r="D120" s="87"/>
      <c r="E120" s="87"/>
    </row>
    <row r="121" spans="1:5" ht="12" customHeight="1">
      <c r="A121" s="13" t="s">
        <v>59</v>
      </c>
      <c r="B121" s="142" t="s">
        <v>219</v>
      </c>
      <c r="C121" s="87"/>
      <c r="D121" s="87"/>
      <c r="E121" s="87"/>
    </row>
    <row r="122" spans="1:5">
      <c r="A122" s="13" t="s">
        <v>84</v>
      </c>
      <c r="B122" s="52" t="s">
        <v>205</v>
      </c>
      <c r="C122" s="87"/>
      <c r="D122" s="87"/>
      <c r="E122" s="87"/>
    </row>
    <row r="123" spans="1:5" ht="12" customHeight="1">
      <c r="A123" s="13" t="s">
        <v>85</v>
      </c>
      <c r="B123" s="52" t="s">
        <v>218</v>
      </c>
      <c r="C123" s="87"/>
      <c r="D123" s="87"/>
      <c r="E123" s="87"/>
    </row>
    <row r="124" spans="1:5" ht="12" customHeight="1">
      <c r="A124" s="13" t="s">
        <v>86</v>
      </c>
      <c r="B124" s="52" t="s">
        <v>217</v>
      </c>
      <c r="C124" s="87"/>
      <c r="D124" s="87"/>
      <c r="E124" s="87"/>
    </row>
    <row r="125" spans="1:5" ht="12" customHeight="1">
      <c r="A125" s="13" t="s">
        <v>210</v>
      </c>
      <c r="B125" s="52" t="s">
        <v>207</v>
      </c>
      <c r="C125" s="87"/>
      <c r="D125" s="87">
        <v>7700</v>
      </c>
      <c r="E125" s="87"/>
    </row>
    <row r="126" spans="1:5" ht="12" customHeight="1">
      <c r="A126" s="13" t="s">
        <v>211</v>
      </c>
      <c r="B126" s="52" t="s">
        <v>216</v>
      </c>
      <c r="C126" s="87"/>
      <c r="D126" s="87"/>
      <c r="E126" s="87"/>
    </row>
    <row r="127" spans="1:5" ht="16.2" thickBot="1">
      <c r="A127" s="11" t="s">
        <v>212</v>
      </c>
      <c r="B127" s="52" t="s">
        <v>215</v>
      </c>
      <c r="C127" s="88"/>
      <c r="D127" s="88">
        <v>1500</v>
      </c>
      <c r="E127" s="88"/>
    </row>
    <row r="128" spans="1:5" ht="12" customHeight="1" thickBot="1">
      <c r="A128" s="18" t="s">
        <v>6</v>
      </c>
      <c r="B128" s="40" t="s">
        <v>275</v>
      </c>
      <c r="C128" s="94">
        <f>+C93+C114</f>
        <v>2863325</v>
      </c>
      <c r="D128" s="94">
        <f t="shared" ref="D128:E128" si="22">+D93+D114</f>
        <v>142894</v>
      </c>
      <c r="E128" s="94">
        <f t="shared" si="22"/>
        <v>3006219</v>
      </c>
    </row>
    <row r="129" spans="1:10" ht="12" customHeight="1" thickBot="1">
      <c r="A129" s="18" t="s">
        <v>7</v>
      </c>
      <c r="B129" s="40" t="s">
        <v>276</v>
      </c>
      <c r="C129" s="94">
        <f>+C130+C131+C132</f>
        <v>0</v>
      </c>
      <c r="D129" s="94">
        <f t="shared" ref="D129:E129" si="23">+D130+D131+D132</f>
        <v>0</v>
      </c>
      <c r="E129" s="94">
        <f t="shared" si="23"/>
        <v>0</v>
      </c>
    </row>
    <row r="130" spans="1:10" ht="12" customHeight="1">
      <c r="A130" s="13" t="s">
        <v>114</v>
      </c>
      <c r="B130" s="10" t="s">
        <v>283</v>
      </c>
      <c r="C130" s="87"/>
      <c r="D130" s="87"/>
      <c r="E130" s="87"/>
      <c r="H130" s="208"/>
      <c r="I130" s="157"/>
      <c r="J130" s="157"/>
    </row>
    <row r="131" spans="1:10" ht="12" customHeight="1">
      <c r="A131" s="13" t="s">
        <v>117</v>
      </c>
      <c r="B131" s="10" t="s">
        <v>284</v>
      </c>
      <c r="C131" s="87"/>
      <c r="D131" s="87"/>
      <c r="E131" s="87"/>
      <c r="F131" s="145"/>
      <c r="G131" s="145"/>
      <c r="H131" s="145"/>
      <c r="I131" s="145"/>
      <c r="J131" s="145"/>
    </row>
    <row r="132" spans="1:10" ht="12" customHeight="1" thickBot="1">
      <c r="A132" s="11" t="s">
        <v>118</v>
      </c>
      <c r="B132" s="10" t="s">
        <v>285</v>
      </c>
      <c r="C132" s="87"/>
      <c r="D132" s="87"/>
      <c r="E132" s="87"/>
    </row>
    <row r="133" spans="1:10" ht="12" customHeight="1" thickBot="1">
      <c r="A133" s="18" t="s">
        <v>8</v>
      </c>
      <c r="B133" s="40" t="s">
        <v>277</v>
      </c>
      <c r="C133" s="94">
        <f>SUM(C134:C139)</f>
        <v>0</v>
      </c>
      <c r="D133" s="94">
        <f t="shared" ref="D133:E133" si="24">SUM(D134:D139)</f>
        <v>0</v>
      </c>
      <c r="E133" s="94">
        <f t="shared" si="24"/>
        <v>0</v>
      </c>
    </row>
    <row r="134" spans="1:10" ht="12" customHeight="1">
      <c r="A134" s="13" t="s">
        <v>34</v>
      </c>
      <c r="B134" s="7" t="s">
        <v>286</v>
      </c>
      <c r="C134" s="87"/>
      <c r="D134" s="87"/>
      <c r="E134" s="87"/>
    </row>
    <row r="135" spans="1:10" ht="12" customHeight="1">
      <c r="A135" s="13" t="s">
        <v>35</v>
      </c>
      <c r="B135" s="7" t="s">
        <v>278</v>
      </c>
      <c r="C135" s="87"/>
      <c r="D135" s="87"/>
      <c r="E135" s="87"/>
      <c r="F135" s="209"/>
    </row>
    <row r="136" spans="1:10" ht="12" customHeight="1">
      <c r="A136" s="13" t="s">
        <v>36</v>
      </c>
      <c r="B136" s="7" t="s">
        <v>279</v>
      </c>
      <c r="C136" s="87"/>
      <c r="D136" s="87"/>
      <c r="E136" s="87"/>
    </row>
    <row r="137" spans="1:10" ht="12" customHeight="1">
      <c r="A137" s="13" t="s">
        <v>71</v>
      </c>
      <c r="B137" s="7" t="s">
        <v>280</v>
      </c>
      <c r="C137" s="87"/>
      <c r="D137" s="87"/>
      <c r="E137" s="87"/>
    </row>
    <row r="138" spans="1:10" ht="12" customHeight="1">
      <c r="A138" s="13" t="s">
        <v>72</v>
      </c>
      <c r="B138" s="7" t="s">
        <v>281</v>
      </c>
      <c r="C138" s="87"/>
      <c r="D138" s="87"/>
      <c r="E138" s="87"/>
    </row>
    <row r="139" spans="1:10" ht="12" customHeight="1" thickBot="1">
      <c r="A139" s="11" t="s">
        <v>73</v>
      </c>
      <c r="B139" s="7" t="s">
        <v>282</v>
      </c>
      <c r="C139" s="87"/>
      <c r="D139" s="87"/>
      <c r="E139" s="87"/>
    </row>
    <row r="140" spans="1:10" ht="12" customHeight="1" thickBot="1">
      <c r="A140" s="18" t="s">
        <v>9</v>
      </c>
      <c r="B140" s="40" t="s">
        <v>290</v>
      </c>
      <c r="C140" s="100">
        <f>+C141+C142+C143+C144</f>
        <v>0</v>
      </c>
      <c r="D140" s="100">
        <f t="shared" ref="D140:E140" si="25">+D141+D142+D143+D144</f>
        <v>0</v>
      </c>
      <c r="E140" s="100">
        <f t="shared" si="25"/>
        <v>0</v>
      </c>
    </row>
    <row r="141" spans="1:10" ht="12" customHeight="1">
      <c r="A141" s="13" t="s">
        <v>37</v>
      </c>
      <c r="B141" s="7" t="s">
        <v>220</v>
      </c>
      <c r="C141" s="87"/>
      <c r="D141" s="87"/>
      <c r="E141" s="87"/>
    </row>
    <row r="142" spans="1:10" ht="12" customHeight="1">
      <c r="A142" s="13" t="s">
        <v>38</v>
      </c>
      <c r="B142" s="7" t="s">
        <v>221</v>
      </c>
      <c r="C142" s="87"/>
      <c r="D142" s="87"/>
      <c r="E142" s="87"/>
    </row>
    <row r="143" spans="1:10" ht="12" customHeight="1">
      <c r="A143" s="13" t="s">
        <v>138</v>
      </c>
      <c r="B143" s="7" t="s">
        <v>291</v>
      </c>
      <c r="C143" s="87"/>
      <c r="D143" s="87"/>
      <c r="E143" s="87"/>
    </row>
    <row r="144" spans="1:10" ht="12" customHeight="1" thickBot="1">
      <c r="A144" s="11" t="s">
        <v>139</v>
      </c>
      <c r="B144" s="5" t="s">
        <v>224</v>
      </c>
      <c r="C144" s="87"/>
      <c r="D144" s="87"/>
      <c r="E144" s="87"/>
    </row>
    <row r="145" spans="1:11" ht="12" customHeight="1" thickBot="1">
      <c r="A145" s="18" t="s">
        <v>10</v>
      </c>
      <c r="B145" s="40" t="s">
        <v>292</v>
      </c>
      <c r="C145" s="103">
        <f>SUM(C146:C150)</f>
        <v>0</v>
      </c>
      <c r="D145" s="103">
        <f t="shared" ref="D145:E145" si="26">SUM(D146:D150)</f>
        <v>0</v>
      </c>
      <c r="E145" s="103">
        <f t="shared" si="26"/>
        <v>0</v>
      </c>
    </row>
    <row r="146" spans="1:11" ht="12" customHeight="1">
      <c r="A146" s="13" t="s">
        <v>39</v>
      </c>
      <c r="B146" s="7" t="s">
        <v>287</v>
      </c>
      <c r="C146" s="87"/>
      <c r="D146" s="87"/>
      <c r="E146" s="87"/>
    </row>
    <row r="147" spans="1:11" ht="12" customHeight="1">
      <c r="A147" s="13" t="s">
        <v>40</v>
      </c>
      <c r="B147" s="7" t="s">
        <v>294</v>
      </c>
      <c r="C147" s="87"/>
      <c r="D147" s="87"/>
      <c r="E147" s="87"/>
    </row>
    <row r="148" spans="1:11" ht="12" customHeight="1">
      <c r="A148" s="13" t="s">
        <v>150</v>
      </c>
      <c r="B148" s="7" t="s">
        <v>289</v>
      </c>
      <c r="C148" s="87"/>
      <c r="D148" s="87"/>
      <c r="E148" s="87"/>
    </row>
    <row r="149" spans="1:11" ht="12" customHeight="1">
      <c r="A149" s="13" t="s">
        <v>151</v>
      </c>
      <c r="B149" s="7" t="s">
        <v>295</v>
      </c>
      <c r="C149" s="87"/>
      <c r="D149" s="87"/>
      <c r="E149" s="87"/>
    </row>
    <row r="150" spans="1:11" ht="12" customHeight="1" thickBot="1">
      <c r="A150" s="13" t="s">
        <v>293</v>
      </c>
      <c r="B150" s="7" t="s">
        <v>296</v>
      </c>
      <c r="C150" s="87"/>
      <c r="D150" s="87"/>
      <c r="E150" s="87"/>
    </row>
    <row r="151" spans="1:11" ht="12" customHeight="1" thickBot="1">
      <c r="A151" s="18" t="s">
        <v>11</v>
      </c>
      <c r="B151" s="40" t="s">
        <v>297</v>
      </c>
      <c r="C151" s="192"/>
      <c r="D151" s="192"/>
      <c r="E151" s="192"/>
    </row>
    <row r="152" spans="1:11" ht="12" customHeight="1" thickBot="1">
      <c r="A152" s="18" t="s">
        <v>12</v>
      </c>
      <c r="B152" s="40" t="s">
        <v>298</v>
      </c>
      <c r="C152" s="192"/>
      <c r="D152" s="192"/>
      <c r="E152" s="192"/>
    </row>
    <row r="153" spans="1:11" ht="15" customHeight="1" thickBot="1">
      <c r="A153" s="18" t="s">
        <v>13</v>
      </c>
      <c r="B153" s="40" t="s">
        <v>300</v>
      </c>
      <c r="C153" s="156">
        <f>+C129+C133+C140+C145+C151+C152</f>
        <v>0</v>
      </c>
      <c r="D153" s="156">
        <f t="shared" ref="D153:E153" si="27">+D129+D133+D140+D145+D151+D152</f>
        <v>0</v>
      </c>
      <c r="E153" s="156">
        <f t="shared" si="27"/>
        <v>0</v>
      </c>
      <c r="K153" s="157"/>
    </row>
    <row r="154" spans="1:11" s="145" customFormat="1" ht="12.9" customHeight="1" thickBot="1">
      <c r="A154" s="92" t="s">
        <v>14</v>
      </c>
      <c r="B154" s="126" t="s">
        <v>299</v>
      </c>
      <c r="C154" s="156">
        <f>+C128+C153</f>
        <v>2863325</v>
      </c>
      <c r="D154" s="156">
        <f t="shared" ref="D154:E154" si="28">+D128+D153</f>
        <v>142894</v>
      </c>
      <c r="E154" s="156">
        <f t="shared" si="28"/>
        <v>3006219</v>
      </c>
      <c r="F154" s="143"/>
      <c r="G154" s="143"/>
      <c r="H154" s="143"/>
      <c r="I154" s="143"/>
      <c r="J154" s="143"/>
    </row>
    <row r="155" spans="1:11" ht="7.5" customHeight="1"/>
    <row r="156" spans="1:11">
      <c r="A156" s="216" t="s">
        <v>222</v>
      </c>
      <c r="B156" s="216"/>
      <c r="C156" s="216"/>
      <c r="D156" s="200"/>
      <c r="E156" s="200"/>
    </row>
    <row r="157" spans="1:11" ht="15" customHeight="1" thickBot="1">
      <c r="A157" s="214" t="s">
        <v>65</v>
      </c>
      <c r="B157" s="214"/>
      <c r="C157" s="104" t="s">
        <v>94</v>
      </c>
      <c r="D157" s="104" t="s">
        <v>94</v>
      </c>
      <c r="E157" s="104" t="s">
        <v>94</v>
      </c>
    </row>
    <row r="158" spans="1:11" ht="13.5" customHeight="1" thickBot="1">
      <c r="A158" s="18">
        <v>1</v>
      </c>
      <c r="B158" s="23" t="s">
        <v>301</v>
      </c>
      <c r="C158" s="94">
        <f>+C62-C128</f>
        <v>-336377</v>
      </c>
      <c r="D158" s="94">
        <f t="shared" ref="D158:E158" si="29">+D62-D128</f>
        <v>33810</v>
      </c>
      <c r="E158" s="94">
        <f t="shared" si="29"/>
        <v>-302567</v>
      </c>
    </row>
    <row r="159" spans="1:11" ht="27.75" customHeight="1" thickBot="1">
      <c r="A159" s="18" t="s">
        <v>5</v>
      </c>
      <c r="B159" s="23" t="s">
        <v>364</v>
      </c>
      <c r="C159" s="94">
        <f>+C86-C153</f>
        <v>336377</v>
      </c>
      <c r="D159" s="94">
        <f t="shared" ref="D159:E159" si="30">+D86-D153</f>
        <v>0</v>
      </c>
      <c r="E159" s="94">
        <f t="shared" si="30"/>
        <v>302567</v>
      </c>
    </row>
  </sheetData>
  <mergeCells count="8">
    <mergeCell ref="A156:C156"/>
    <mergeCell ref="A157:B157"/>
    <mergeCell ref="A89:C89"/>
    <mergeCell ref="G4:G7"/>
    <mergeCell ref="F5:F7"/>
    <mergeCell ref="A1:C1"/>
    <mergeCell ref="A2:B2"/>
    <mergeCell ref="A90:B90"/>
  </mergeCells>
  <phoneticPr fontId="0" type="noConversion"/>
  <printOptions horizontalCentered="1"/>
  <pageMargins left="0.59416666666666662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CE,Félkövér"&amp;12Borsodnádasd Önkormányzat2015. ÉVI KÖLTSÉGVETÉSÉNEK ÖSSZEVONT MÉRLEGE&amp;10&amp;R&amp;"Times New Roman CE,Félkövér dőlt"&amp;11 1.1. melléklet a ........./2015. (.......) önkormányzati rendelethez</oddHeader>
  </headerFooter>
  <rowBreaks count="1" manualBreakCount="1">
    <brk id="87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F10" sqref="F10"/>
    </sheetView>
  </sheetViews>
  <sheetFormatPr defaultRowHeight="13.2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>
      <c r="A1" s="41" t="s">
        <v>64</v>
      </c>
      <c r="E1" s="44" t="s">
        <v>66</v>
      </c>
    </row>
    <row r="3" spans="1:5">
      <c r="A3" s="45"/>
      <c r="B3" s="46"/>
      <c r="C3" s="45"/>
      <c r="D3" s="48"/>
      <c r="E3" s="46"/>
    </row>
    <row r="4" spans="1:5" ht="15.6">
      <c r="A4" s="33" t="str">
        <f>+ÖSSZEFÜGGÉSEK!A5</f>
        <v>2015. évi előirányzat BEVÉTELEK</v>
      </c>
      <c r="B4" s="47"/>
      <c r="C4" s="54"/>
      <c r="D4" s="48"/>
      <c r="E4" s="46"/>
    </row>
    <row r="5" spans="1:5">
      <c r="A5" s="45"/>
      <c r="B5" s="46"/>
      <c r="C5" s="45"/>
      <c r="D5" s="48"/>
      <c r="E5" s="46"/>
    </row>
    <row r="6" spans="1:5">
      <c r="A6" s="45" t="s">
        <v>342</v>
      </c>
      <c r="B6" s="46">
        <f>+'1.1 sz.mell.'!C62</f>
        <v>2526948</v>
      </c>
      <c r="C6" s="45" t="s">
        <v>307</v>
      </c>
      <c r="D6" s="48" t="e">
        <f>+#REF!+#REF!</f>
        <v>#REF!</v>
      </c>
      <c r="E6" s="46" t="e">
        <f t="shared" ref="E6:E15" si="0">+B6-D6</f>
        <v>#REF!</v>
      </c>
    </row>
    <row r="7" spans="1:5">
      <c r="A7" s="45" t="s">
        <v>343</v>
      </c>
      <c r="B7" s="46">
        <f>+'1.1 sz.mell.'!C86</f>
        <v>336377</v>
      </c>
      <c r="C7" s="45" t="s">
        <v>308</v>
      </c>
      <c r="D7" s="48" t="e">
        <f>+#REF!+#REF!</f>
        <v>#REF!</v>
      </c>
      <c r="E7" s="46" t="e">
        <f t="shared" si="0"/>
        <v>#REF!</v>
      </c>
    </row>
    <row r="8" spans="1:5">
      <c r="A8" s="45" t="s">
        <v>344</v>
      </c>
      <c r="B8" s="46">
        <f>+'1.1 sz.mell.'!C87</f>
        <v>2863325</v>
      </c>
      <c r="C8" s="45" t="s">
        <v>309</v>
      </c>
      <c r="D8" s="48" t="e">
        <f>+#REF!+#REF!</f>
        <v>#REF!</v>
      </c>
      <c r="E8" s="46" t="e">
        <f t="shared" si="0"/>
        <v>#REF!</v>
      </c>
    </row>
    <row r="9" spans="1:5">
      <c r="A9" s="45"/>
      <c r="B9" s="46"/>
      <c r="C9" s="45"/>
      <c r="D9" s="48"/>
      <c r="E9" s="46"/>
    </row>
    <row r="10" spans="1:5">
      <c r="A10" s="45"/>
      <c r="B10" s="46"/>
      <c r="C10" s="45"/>
      <c r="D10" s="48"/>
      <c r="E10" s="46"/>
    </row>
    <row r="11" spans="1:5" ht="15.6">
      <c r="A11" s="33" t="str">
        <f>+ÖSSZEFÜGGÉSEK!A12</f>
        <v>2015. évi előirányzat KIADÁSOK</v>
      </c>
      <c r="B11" s="47"/>
      <c r="C11" s="54"/>
      <c r="D11" s="48"/>
      <c r="E11" s="46"/>
    </row>
    <row r="12" spans="1:5">
      <c r="A12" s="45"/>
      <c r="B12" s="46"/>
      <c r="C12" s="45"/>
      <c r="D12" s="48"/>
      <c r="E12" s="46"/>
    </row>
    <row r="13" spans="1:5">
      <c r="A13" s="45" t="s">
        <v>345</v>
      </c>
      <c r="B13" s="46">
        <f>+'1.1 sz.mell.'!C128</f>
        <v>2863325</v>
      </c>
      <c r="C13" s="45" t="s">
        <v>310</v>
      </c>
      <c r="D13" s="48" t="e">
        <f>+#REF!+#REF!</f>
        <v>#REF!</v>
      </c>
      <c r="E13" s="46" t="e">
        <f t="shared" si="0"/>
        <v>#REF!</v>
      </c>
    </row>
    <row r="14" spans="1:5">
      <c r="A14" s="45" t="s">
        <v>346</v>
      </c>
      <c r="B14" s="46">
        <f>+'1.1 sz.mell.'!C153</f>
        <v>0</v>
      </c>
      <c r="C14" s="45" t="s">
        <v>311</v>
      </c>
      <c r="D14" s="48" t="e">
        <f>+#REF!+#REF!</f>
        <v>#REF!</v>
      </c>
      <c r="E14" s="46" t="e">
        <f t="shared" si="0"/>
        <v>#REF!</v>
      </c>
    </row>
    <row r="15" spans="1:5">
      <c r="A15" s="45" t="s">
        <v>347</v>
      </c>
      <c r="B15" s="46">
        <f>+'1.1 sz.mell.'!C154</f>
        <v>2863325</v>
      </c>
      <c r="C15" s="45" t="s">
        <v>312</v>
      </c>
      <c r="D15" s="48" t="e">
        <f>+#REF!+#REF!</f>
        <v>#REF!</v>
      </c>
      <c r="E15" s="46" t="e">
        <f t="shared" si="0"/>
        <v>#REF!</v>
      </c>
    </row>
    <row r="16" spans="1:5">
      <c r="A16" s="42"/>
      <c r="B16" s="42"/>
      <c r="C16" s="45"/>
      <c r="D16" s="48"/>
      <c r="E16" s="43"/>
    </row>
    <row r="17" spans="1:5">
      <c r="A17" s="42"/>
      <c r="B17" s="42"/>
      <c r="C17" s="42"/>
      <c r="D17" s="42"/>
      <c r="E17" s="42"/>
    </row>
    <row r="18" spans="1:5">
      <c r="A18" s="42"/>
      <c r="B18" s="42"/>
      <c r="C18" s="42"/>
      <c r="D18" s="42"/>
      <c r="E18" s="42"/>
    </row>
    <row r="19" spans="1:5">
      <c r="A19" s="42"/>
      <c r="B19" s="42"/>
      <c r="C19" s="42"/>
      <c r="D19" s="42"/>
      <c r="E19" s="42"/>
    </row>
  </sheetData>
  <sheetProtection sheet="1"/>
  <phoneticPr fontId="23" type="noConversion"/>
  <conditionalFormatting sqref="E3:E15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rgb="FFC00000"/>
  </sheetPr>
  <dimension ref="A1:K158"/>
  <sheetViews>
    <sheetView zoomScaleSheetLayoutView="85" workbookViewId="0">
      <selection activeCell="B1" sqref="B1"/>
    </sheetView>
  </sheetViews>
  <sheetFormatPr defaultColWidth="9.33203125" defaultRowHeight="13.2"/>
  <cols>
    <col min="1" max="1" width="19.44140625" style="132" customWidth="1"/>
    <col min="2" max="2" width="72" style="133" customWidth="1"/>
    <col min="3" max="3" width="25" style="134" customWidth="1"/>
    <col min="4" max="4" width="18.109375" style="2" customWidth="1"/>
    <col min="5" max="5" width="19.44140625" style="2" customWidth="1"/>
    <col min="6" max="16384" width="9.33203125" style="2"/>
  </cols>
  <sheetData>
    <row r="1" spans="1:5" s="1" customFormat="1" ht="16.5" customHeight="1" thickBot="1">
      <c r="A1" s="60"/>
      <c r="B1" s="210" t="s">
        <v>366</v>
      </c>
      <c r="C1" s="85"/>
    </row>
    <row r="2" spans="1:5" s="34" customFormat="1" ht="21" customHeight="1">
      <c r="A2" s="136" t="s">
        <v>28</v>
      </c>
      <c r="B2" s="110" t="s">
        <v>92</v>
      </c>
      <c r="C2" s="197" t="s">
        <v>19</v>
      </c>
    </row>
    <row r="3" spans="1:5" s="34" customFormat="1" ht="16.2" thickBot="1">
      <c r="A3" s="63" t="s">
        <v>87</v>
      </c>
      <c r="B3" s="198" t="s">
        <v>226</v>
      </c>
      <c r="C3" s="194" t="s">
        <v>19</v>
      </c>
    </row>
    <row r="4" spans="1:5" s="35" customFormat="1" ht="15.9" customHeight="1" thickBot="1">
      <c r="A4" s="64"/>
      <c r="B4" s="64"/>
      <c r="C4" s="65" t="s">
        <v>20</v>
      </c>
    </row>
    <row r="5" spans="1:5" ht="13.8" thickBot="1">
      <c r="A5" s="137" t="s">
        <v>89</v>
      </c>
      <c r="B5" s="66" t="s">
        <v>21</v>
      </c>
      <c r="C5" s="112" t="s">
        <v>22</v>
      </c>
      <c r="D5" s="28" t="s">
        <v>360</v>
      </c>
      <c r="E5" s="28" t="s">
        <v>361</v>
      </c>
    </row>
    <row r="6" spans="1:5" s="29" customFormat="1" ht="12.9" customHeight="1" thickBot="1">
      <c r="A6" s="56" t="s">
        <v>313</v>
      </c>
      <c r="B6" s="57" t="s">
        <v>314</v>
      </c>
      <c r="C6" s="58" t="s">
        <v>315</v>
      </c>
      <c r="D6" s="140" t="s">
        <v>317</v>
      </c>
      <c r="E6" s="140" t="s">
        <v>316</v>
      </c>
    </row>
    <row r="7" spans="1:5" s="29" customFormat="1" ht="15.9" customHeight="1" thickBot="1">
      <c r="A7" s="68"/>
      <c r="B7" s="69" t="s">
        <v>23</v>
      </c>
      <c r="C7" s="113"/>
      <c r="D7" s="113"/>
      <c r="E7" s="113"/>
    </row>
    <row r="8" spans="1:5" s="29" customFormat="1" ht="12" customHeight="1" thickBot="1">
      <c r="A8" s="25" t="s">
        <v>4</v>
      </c>
      <c r="B8" s="19" t="s">
        <v>98</v>
      </c>
      <c r="C8" s="94">
        <f>+C9+C10+C11+C12+C13+C14</f>
        <v>295288</v>
      </c>
      <c r="D8" s="94">
        <f>+D9+D10+D11+D12+D13+D14</f>
        <v>39524</v>
      </c>
      <c r="E8" s="94">
        <f>+E9+E10+E11+E12+E13+E14</f>
        <v>334812</v>
      </c>
    </row>
    <row r="9" spans="1:5" s="36" customFormat="1" ht="12" customHeight="1">
      <c r="A9" s="158" t="s">
        <v>41</v>
      </c>
      <c r="B9" s="146" t="s">
        <v>99</v>
      </c>
      <c r="C9" s="97">
        <v>113163</v>
      </c>
      <c r="D9" s="97">
        <v>0</v>
      </c>
      <c r="E9" s="97">
        <v>113163</v>
      </c>
    </row>
    <row r="10" spans="1:5" s="37" customFormat="1" ht="12" customHeight="1">
      <c r="A10" s="159" t="s">
        <v>42</v>
      </c>
      <c r="B10" s="147" t="s">
        <v>100</v>
      </c>
      <c r="C10" s="96">
        <v>43177</v>
      </c>
      <c r="D10" s="96">
        <v>0</v>
      </c>
      <c r="E10" s="96">
        <v>43177</v>
      </c>
    </row>
    <row r="11" spans="1:5" s="37" customFormat="1" ht="12" customHeight="1">
      <c r="A11" s="159" t="s">
        <v>43</v>
      </c>
      <c r="B11" s="147" t="s">
        <v>101</v>
      </c>
      <c r="C11" s="96">
        <v>80254</v>
      </c>
      <c r="D11" s="96">
        <v>38217</v>
      </c>
      <c r="E11" s="96">
        <v>118471</v>
      </c>
    </row>
    <row r="12" spans="1:5" s="37" customFormat="1" ht="12" customHeight="1">
      <c r="A12" s="159" t="s">
        <v>44</v>
      </c>
      <c r="B12" s="147" t="s">
        <v>102</v>
      </c>
      <c r="C12" s="96">
        <v>3730</v>
      </c>
      <c r="D12" s="96">
        <v>70</v>
      </c>
      <c r="E12" s="96">
        <v>3800</v>
      </c>
    </row>
    <row r="13" spans="1:5" s="37" customFormat="1" ht="12" customHeight="1">
      <c r="A13" s="159" t="s">
        <v>61</v>
      </c>
      <c r="B13" s="147" t="s">
        <v>318</v>
      </c>
      <c r="C13" s="96">
        <v>54964</v>
      </c>
      <c r="D13" s="96">
        <v>1237</v>
      </c>
      <c r="E13" s="96">
        <v>56201</v>
      </c>
    </row>
    <row r="14" spans="1:5" s="36" customFormat="1" ht="12" customHeight="1" thickBot="1">
      <c r="A14" s="160" t="s">
        <v>45</v>
      </c>
      <c r="B14" s="148" t="s">
        <v>257</v>
      </c>
      <c r="C14" s="96"/>
      <c r="D14" s="96"/>
      <c r="E14" s="96"/>
    </row>
    <row r="15" spans="1:5" s="36" customFormat="1" ht="12" customHeight="1" thickBot="1">
      <c r="A15" s="25" t="s">
        <v>5</v>
      </c>
      <c r="B15" s="89" t="s">
        <v>103</v>
      </c>
      <c r="C15" s="94">
        <f>+C16+C17+C18+C19+C20</f>
        <v>2487</v>
      </c>
      <c r="D15" s="94">
        <f>+D16+D17+D18+D19+D20</f>
        <v>133055</v>
      </c>
      <c r="E15" s="94">
        <f>+E16+E17+E18+E19+E20</f>
        <v>135542</v>
      </c>
    </row>
    <row r="16" spans="1:5" s="36" customFormat="1" ht="12" customHeight="1">
      <c r="A16" s="158" t="s">
        <v>47</v>
      </c>
      <c r="B16" s="146" t="s">
        <v>104</v>
      </c>
      <c r="C16" s="97"/>
      <c r="D16" s="97"/>
      <c r="E16" s="97"/>
    </row>
    <row r="17" spans="1:5" s="36" customFormat="1" ht="12" customHeight="1">
      <c r="A17" s="159" t="s">
        <v>48</v>
      </c>
      <c r="B17" s="147" t="s">
        <v>105</v>
      </c>
      <c r="C17" s="96"/>
      <c r="D17" s="96"/>
      <c r="E17" s="96"/>
    </row>
    <row r="18" spans="1:5" s="36" customFormat="1" ht="12" customHeight="1">
      <c r="A18" s="159" t="s">
        <v>49</v>
      </c>
      <c r="B18" s="147" t="s">
        <v>247</v>
      </c>
      <c r="C18" s="96"/>
      <c r="D18" s="96"/>
      <c r="E18" s="96"/>
    </row>
    <row r="19" spans="1:5" s="36" customFormat="1" ht="12" customHeight="1">
      <c r="A19" s="159" t="s">
        <v>50</v>
      </c>
      <c r="B19" s="147" t="s">
        <v>248</v>
      </c>
      <c r="C19" s="96"/>
      <c r="D19" s="96"/>
      <c r="E19" s="96"/>
    </row>
    <row r="20" spans="1:5" s="36" customFormat="1" ht="12" customHeight="1">
      <c r="A20" s="159" t="s">
        <v>51</v>
      </c>
      <c r="B20" s="147" t="s">
        <v>106</v>
      </c>
      <c r="C20" s="96">
        <v>2487</v>
      </c>
      <c r="D20" s="96">
        <v>133055</v>
      </c>
      <c r="E20" s="96">
        <v>135542</v>
      </c>
    </row>
    <row r="21" spans="1:5" s="37" customFormat="1" ht="12" customHeight="1" thickBot="1">
      <c r="A21" s="160" t="s">
        <v>57</v>
      </c>
      <c r="B21" s="148" t="s">
        <v>107</v>
      </c>
      <c r="C21" s="98"/>
      <c r="D21" s="98"/>
      <c r="E21" s="98"/>
    </row>
    <row r="22" spans="1:5" s="37" customFormat="1" ht="12" customHeight="1" thickBot="1">
      <c r="A22" s="25" t="s">
        <v>6</v>
      </c>
      <c r="B22" s="19" t="s">
        <v>108</v>
      </c>
      <c r="C22" s="94">
        <f>+C23+C24+C25+C26+C27</f>
        <v>1698717</v>
      </c>
      <c r="D22" s="94">
        <f>+D23+D24+D25+D26+D27</f>
        <v>0</v>
      </c>
      <c r="E22" s="94">
        <f>+E23+E24+E25+E26+E27</f>
        <v>1698717</v>
      </c>
    </row>
    <row r="23" spans="1:5" s="37" customFormat="1" ht="12" customHeight="1">
      <c r="A23" s="158" t="s">
        <v>30</v>
      </c>
      <c r="B23" s="146" t="s">
        <v>109</v>
      </c>
      <c r="C23" s="97"/>
      <c r="D23" s="97"/>
      <c r="E23" s="97"/>
    </row>
    <row r="24" spans="1:5" s="36" customFormat="1" ht="12" customHeight="1">
      <c r="A24" s="159" t="s">
        <v>31</v>
      </c>
      <c r="B24" s="147" t="s">
        <v>110</v>
      </c>
      <c r="C24" s="96"/>
      <c r="D24" s="96"/>
      <c r="E24" s="96"/>
    </row>
    <row r="25" spans="1:5" s="37" customFormat="1" ht="12" customHeight="1">
      <c r="A25" s="159" t="s">
        <v>32</v>
      </c>
      <c r="B25" s="147" t="s">
        <v>249</v>
      </c>
      <c r="C25" s="96"/>
      <c r="D25" s="96"/>
      <c r="E25" s="96"/>
    </row>
    <row r="26" spans="1:5" s="37" customFormat="1" ht="12" customHeight="1">
      <c r="A26" s="159" t="s">
        <v>33</v>
      </c>
      <c r="B26" s="147" t="s">
        <v>250</v>
      </c>
      <c r="C26" s="96"/>
      <c r="D26" s="96"/>
      <c r="E26" s="96"/>
    </row>
    <row r="27" spans="1:5" s="37" customFormat="1" ht="12" customHeight="1">
      <c r="A27" s="159" t="s">
        <v>67</v>
      </c>
      <c r="B27" s="147" t="s">
        <v>111</v>
      </c>
      <c r="C27" s="96">
        <v>1698717</v>
      </c>
      <c r="D27" s="96">
        <v>0</v>
      </c>
      <c r="E27" s="96">
        <v>1698717</v>
      </c>
    </row>
    <row r="28" spans="1:5" s="37" customFormat="1" ht="12" customHeight="1" thickBot="1">
      <c r="A28" s="160" t="s">
        <v>68</v>
      </c>
      <c r="B28" s="148" t="s">
        <v>112</v>
      </c>
      <c r="C28" s="98">
        <f>'1.1 sz.mell.'!C25</f>
        <v>1683978</v>
      </c>
      <c r="D28" s="98">
        <f>'1.1 sz.mell.'!D25</f>
        <v>0</v>
      </c>
      <c r="E28" s="98">
        <f>'1.1 sz.mell.'!E25</f>
        <v>0</v>
      </c>
    </row>
    <row r="29" spans="1:5" s="37" customFormat="1" ht="12" customHeight="1" thickBot="1">
      <c r="A29" s="25" t="s">
        <v>69</v>
      </c>
      <c r="B29" s="19" t="s">
        <v>113</v>
      </c>
      <c r="C29" s="100">
        <f>+C30+C34+C35+C36</f>
        <v>39800</v>
      </c>
      <c r="D29" s="100">
        <f>+D30+D34+D35+D36</f>
        <v>0</v>
      </c>
      <c r="E29" s="100">
        <f>+E30+E34+E35+E36</f>
        <v>39800</v>
      </c>
    </row>
    <row r="30" spans="1:5" s="37" customFormat="1" ht="12" customHeight="1">
      <c r="A30" s="158" t="s">
        <v>114</v>
      </c>
      <c r="B30" s="146" t="s">
        <v>319</v>
      </c>
      <c r="C30" s="141">
        <f>+C31+C32+C33</f>
        <v>35000</v>
      </c>
      <c r="D30" s="141">
        <v>0</v>
      </c>
      <c r="E30" s="141">
        <f>+E31+E32+E33</f>
        <v>35000</v>
      </c>
    </row>
    <row r="31" spans="1:5" s="37" customFormat="1" ht="12" customHeight="1">
      <c r="A31" s="159" t="s">
        <v>115</v>
      </c>
      <c r="B31" s="147" t="s">
        <v>120</v>
      </c>
      <c r="C31" s="96">
        <v>35000</v>
      </c>
      <c r="D31" s="96">
        <v>0</v>
      </c>
      <c r="E31" s="96">
        <v>35000</v>
      </c>
    </row>
    <row r="32" spans="1:5" s="37" customFormat="1" ht="12" customHeight="1">
      <c r="A32" s="159" t="s">
        <v>116</v>
      </c>
      <c r="B32" s="147" t="s">
        <v>121</v>
      </c>
      <c r="C32" s="96"/>
      <c r="D32" s="96"/>
      <c r="E32" s="96"/>
    </row>
    <row r="33" spans="1:5" s="37" customFormat="1" ht="12" customHeight="1">
      <c r="A33" s="159" t="s">
        <v>261</v>
      </c>
      <c r="B33" s="186" t="s">
        <v>262</v>
      </c>
      <c r="C33" s="96"/>
      <c r="D33" s="96"/>
      <c r="E33" s="96"/>
    </row>
    <row r="34" spans="1:5" s="37" customFormat="1" ht="12" customHeight="1">
      <c r="A34" s="159" t="s">
        <v>117</v>
      </c>
      <c r="B34" s="147" t="s">
        <v>122</v>
      </c>
      <c r="C34" s="96">
        <v>4000</v>
      </c>
      <c r="D34" s="96">
        <v>0</v>
      </c>
      <c r="E34" s="96">
        <v>4000</v>
      </c>
    </row>
    <row r="35" spans="1:5" s="37" customFormat="1" ht="12" customHeight="1">
      <c r="A35" s="159" t="s">
        <v>118</v>
      </c>
      <c r="B35" s="147" t="s">
        <v>123</v>
      </c>
      <c r="C35" s="96"/>
      <c r="D35" s="96"/>
      <c r="E35" s="96"/>
    </row>
    <row r="36" spans="1:5" s="37" customFormat="1" ht="12" customHeight="1" thickBot="1">
      <c r="A36" s="160" t="s">
        <v>119</v>
      </c>
      <c r="B36" s="148" t="s">
        <v>124</v>
      </c>
      <c r="C36" s="98">
        <v>800</v>
      </c>
      <c r="D36" s="98">
        <v>0</v>
      </c>
      <c r="E36" s="98">
        <v>800</v>
      </c>
    </row>
    <row r="37" spans="1:5" s="37" customFormat="1" ht="12" customHeight="1" thickBot="1">
      <c r="A37" s="25" t="s">
        <v>8</v>
      </c>
      <c r="B37" s="19" t="s">
        <v>258</v>
      </c>
      <c r="C37" s="94">
        <f>SUM(C38:C48)</f>
        <v>469933</v>
      </c>
      <c r="D37" s="94">
        <f>SUM(D38:D48)</f>
        <v>0</v>
      </c>
      <c r="E37" s="94">
        <f>SUM(E38:E48)</f>
        <v>469933</v>
      </c>
    </row>
    <row r="38" spans="1:5" s="37" customFormat="1" ht="12" customHeight="1">
      <c r="A38" s="158" t="s">
        <v>34</v>
      </c>
      <c r="B38" s="146" t="s">
        <v>127</v>
      </c>
      <c r="C38" s="97"/>
      <c r="D38" s="97"/>
      <c r="E38" s="97"/>
    </row>
    <row r="39" spans="1:5" s="37" customFormat="1" ht="12" customHeight="1">
      <c r="A39" s="159" t="s">
        <v>35</v>
      </c>
      <c r="B39" s="147" t="s">
        <v>128</v>
      </c>
      <c r="C39" s="96">
        <v>7000</v>
      </c>
      <c r="D39" s="96">
        <v>0</v>
      </c>
      <c r="E39" s="96">
        <v>7000</v>
      </c>
    </row>
    <row r="40" spans="1:5" s="37" customFormat="1" ht="12" customHeight="1">
      <c r="A40" s="159" t="s">
        <v>36</v>
      </c>
      <c r="B40" s="147" t="s">
        <v>129</v>
      </c>
      <c r="C40" s="96"/>
      <c r="D40" s="96"/>
      <c r="E40" s="96"/>
    </row>
    <row r="41" spans="1:5" s="37" customFormat="1" ht="12" customHeight="1">
      <c r="A41" s="159" t="s">
        <v>71</v>
      </c>
      <c r="B41" s="147" t="s">
        <v>130</v>
      </c>
      <c r="C41" s="96">
        <v>5600</v>
      </c>
      <c r="D41" s="96">
        <v>0</v>
      </c>
      <c r="E41" s="96">
        <v>5600</v>
      </c>
    </row>
    <row r="42" spans="1:5" s="37" customFormat="1" ht="12" customHeight="1">
      <c r="A42" s="159" t="s">
        <v>72</v>
      </c>
      <c r="B42" s="147" t="s">
        <v>131</v>
      </c>
      <c r="C42" s="96"/>
      <c r="D42" s="96"/>
      <c r="E42" s="96"/>
    </row>
    <row r="43" spans="1:5" s="37" customFormat="1" ht="12" customHeight="1">
      <c r="A43" s="159" t="s">
        <v>73</v>
      </c>
      <c r="B43" s="147" t="s">
        <v>132</v>
      </c>
      <c r="C43" s="96">
        <v>1890</v>
      </c>
      <c r="D43" s="96">
        <v>0</v>
      </c>
      <c r="E43" s="96">
        <v>1890</v>
      </c>
    </row>
    <row r="44" spans="1:5" s="37" customFormat="1" ht="12" customHeight="1">
      <c r="A44" s="159" t="s">
        <v>74</v>
      </c>
      <c r="B44" s="147" t="s">
        <v>133</v>
      </c>
      <c r="C44" s="96">
        <v>449443</v>
      </c>
      <c r="D44" s="96">
        <v>0</v>
      </c>
      <c r="E44" s="96">
        <v>449443</v>
      </c>
    </row>
    <row r="45" spans="1:5" s="37" customFormat="1" ht="12" customHeight="1">
      <c r="A45" s="159" t="s">
        <v>75</v>
      </c>
      <c r="B45" s="147" t="s">
        <v>134</v>
      </c>
      <c r="C45" s="96">
        <v>6000</v>
      </c>
      <c r="D45" s="96">
        <v>0</v>
      </c>
      <c r="E45" s="96">
        <v>6000</v>
      </c>
    </row>
    <row r="46" spans="1:5" s="37" customFormat="1" ht="12" customHeight="1">
      <c r="A46" s="159" t="s">
        <v>125</v>
      </c>
      <c r="B46" s="147" t="s">
        <v>135</v>
      </c>
      <c r="C46" s="99"/>
      <c r="D46" s="99"/>
      <c r="E46" s="99"/>
    </row>
    <row r="47" spans="1:5" s="37" customFormat="1" ht="12" customHeight="1">
      <c r="A47" s="160" t="s">
        <v>126</v>
      </c>
      <c r="B47" s="148" t="s">
        <v>260</v>
      </c>
      <c r="C47" s="135"/>
      <c r="D47" s="135"/>
      <c r="E47" s="135"/>
    </row>
    <row r="48" spans="1:5" s="37" customFormat="1" ht="12" customHeight="1" thickBot="1">
      <c r="A48" s="160" t="s">
        <v>259</v>
      </c>
      <c r="B48" s="148" t="s">
        <v>136</v>
      </c>
      <c r="C48" s="135"/>
      <c r="D48" s="135"/>
      <c r="E48" s="135"/>
    </row>
    <row r="49" spans="1:5" s="37" customFormat="1" ht="12" customHeight="1" thickBot="1">
      <c r="A49" s="25" t="s">
        <v>9</v>
      </c>
      <c r="B49" s="19" t="s">
        <v>137</v>
      </c>
      <c r="C49" s="94">
        <f>SUM(C50:C54)</f>
        <v>0</v>
      </c>
      <c r="D49" s="94">
        <f>SUM(D50:D54)</f>
        <v>0</v>
      </c>
      <c r="E49" s="94">
        <f>SUM(E50:E54)</f>
        <v>0</v>
      </c>
    </row>
    <row r="50" spans="1:5" s="37" customFormat="1" ht="12" customHeight="1">
      <c r="A50" s="158" t="s">
        <v>37</v>
      </c>
      <c r="B50" s="146" t="s">
        <v>141</v>
      </c>
      <c r="C50" s="182"/>
      <c r="D50" s="182"/>
      <c r="E50" s="182"/>
    </row>
    <row r="51" spans="1:5" s="37" customFormat="1" ht="12" customHeight="1">
      <c r="A51" s="159" t="s">
        <v>38</v>
      </c>
      <c r="B51" s="147" t="s">
        <v>142</v>
      </c>
      <c r="C51" s="99"/>
      <c r="D51" s="99"/>
      <c r="E51" s="99"/>
    </row>
    <row r="52" spans="1:5" s="37" customFormat="1" ht="12" customHeight="1">
      <c r="A52" s="159" t="s">
        <v>138</v>
      </c>
      <c r="B52" s="147" t="s">
        <v>143</v>
      </c>
      <c r="C52" s="99"/>
      <c r="D52" s="99"/>
      <c r="E52" s="99"/>
    </row>
    <row r="53" spans="1:5" s="37" customFormat="1" ht="12" customHeight="1">
      <c r="A53" s="159" t="s">
        <v>139</v>
      </c>
      <c r="B53" s="147" t="s">
        <v>144</v>
      </c>
      <c r="C53" s="99"/>
      <c r="D53" s="99"/>
      <c r="E53" s="99"/>
    </row>
    <row r="54" spans="1:5" s="37" customFormat="1" ht="12" customHeight="1" thickBot="1">
      <c r="A54" s="160" t="s">
        <v>140</v>
      </c>
      <c r="B54" s="148" t="s">
        <v>145</v>
      </c>
      <c r="C54" s="135"/>
      <c r="D54" s="135"/>
      <c r="E54" s="135"/>
    </row>
    <row r="55" spans="1:5" s="37" customFormat="1" ht="12" customHeight="1" thickBot="1">
      <c r="A55" s="25" t="s">
        <v>76</v>
      </c>
      <c r="B55" s="19" t="s">
        <v>146</v>
      </c>
      <c r="C55" s="94">
        <f>SUM(C56:C58)</f>
        <v>0</v>
      </c>
      <c r="D55" s="94">
        <f>SUM(D56:D58)</f>
        <v>0</v>
      </c>
      <c r="E55" s="94">
        <f>SUM(E56:E58)</f>
        <v>0</v>
      </c>
    </row>
    <row r="56" spans="1:5" s="37" customFormat="1" ht="12" customHeight="1">
      <c r="A56" s="158" t="s">
        <v>39</v>
      </c>
      <c r="B56" s="146" t="s">
        <v>147</v>
      </c>
      <c r="C56" s="97"/>
      <c r="D56" s="97"/>
      <c r="E56" s="97"/>
    </row>
    <row r="57" spans="1:5" s="37" customFormat="1" ht="12" customHeight="1">
      <c r="A57" s="159" t="s">
        <v>40</v>
      </c>
      <c r="B57" s="147" t="s">
        <v>251</v>
      </c>
      <c r="C57" s="96"/>
      <c r="D57" s="96"/>
      <c r="E57" s="96"/>
    </row>
    <row r="58" spans="1:5" s="37" customFormat="1" ht="12" customHeight="1">
      <c r="A58" s="159" t="s">
        <v>150</v>
      </c>
      <c r="B58" s="147" t="s">
        <v>148</v>
      </c>
      <c r="C58" s="96"/>
      <c r="D58" s="96"/>
      <c r="E58" s="96"/>
    </row>
    <row r="59" spans="1:5" s="37" customFormat="1" ht="12" customHeight="1" thickBot="1">
      <c r="A59" s="160" t="s">
        <v>151</v>
      </c>
      <c r="B59" s="148" t="s">
        <v>149</v>
      </c>
      <c r="C59" s="98"/>
      <c r="D59" s="98"/>
      <c r="E59" s="98"/>
    </row>
    <row r="60" spans="1:5" s="37" customFormat="1" ht="12" customHeight="1" thickBot="1">
      <c r="A60" s="25" t="s">
        <v>11</v>
      </c>
      <c r="B60" s="89" t="s">
        <v>152</v>
      </c>
      <c r="C60" s="94">
        <f>SUM(C61:C63)</f>
        <v>0</v>
      </c>
      <c r="D60" s="94">
        <f>SUM(D61:D63)</f>
        <v>0</v>
      </c>
      <c r="E60" s="94">
        <f>SUM(E61:E63)</f>
        <v>0</v>
      </c>
    </row>
    <row r="61" spans="1:5" s="37" customFormat="1" ht="12" customHeight="1">
      <c r="A61" s="158" t="s">
        <v>77</v>
      </c>
      <c r="B61" s="146" t="s">
        <v>154</v>
      </c>
      <c r="C61" s="99"/>
      <c r="D61" s="99"/>
      <c r="E61" s="99"/>
    </row>
    <row r="62" spans="1:5" s="37" customFormat="1" ht="12" customHeight="1">
      <c r="A62" s="159" t="s">
        <v>78</v>
      </c>
      <c r="B62" s="147" t="s">
        <v>252</v>
      </c>
      <c r="C62" s="99"/>
      <c r="D62" s="99"/>
      <c r="E62" s="99"/>
    </row>
    <row r="63" spans="1:5" s="37" customFormat="1" ht="12" customHeight="1">
      <c r="A63" s="159" t="s">
        <v>95</v>
      </c>
      <c r="B63" s="147" t="s">
        <v>155</v>
      </c>
      <c r="C63" s="99"/>
      <c r="D63" s="99"/>
      <c r="E63" s="99"/>
    </row>
    <row r="64" spans="1:5" s="37" customFormat="1" ht="12" customHeight="1" thickBot="1">
      <c r="A64" s="160" t="s">
        <v>153</v>
      </c>
      <c r="B64" s="148" t="s">
        <v>156</v>
      </c>
      <c r="C64" s="99"/>
      <c r="D64" s="99"/>
      <c r="E64" s="99"/>
    </row>
    <row r="65" spans="1:5" s="37" customFormat="1" ht="12" customHeight="1" thickBot="1">
      <c r="A65" s="25" t="s">
        <v>12</v>
      </c>
      <c r="B65" s="19" t="s">
        <v>157</v>
      </c>
      <c r="C65" s="100">
        <f>+C8+C15+C22+C29+C37+C49+C55+C60</f>
        <v>2506225</v>
      </c>
      <c r="D65" s="100">
        <f>+D8+D15+D22+D29+D37+D49+D55+D60</f>
        <v>172579</v>
      </c>
      <c r="E65" s="100">
        <f>+E8+E15+E22+E29+E37+E49+E55+E60</f>
        <v>2678804</v>
      </c>
    </row>
    <row r="66" spans="1:5" s="37" customFormat="1" ht="12" customHeight="1" thickBot="1">
      <c r="A66" s="161" t="s">
        <v>225</v>
      </c>
      <c r="B66" s="89" t="s">
        <v>159</v>
      </c>
      <c r="C66" s="94">
        <f>SUM(C67:C69)</f>
        <v>0</v>
      </c>
      <c r="D66" s="94">
        <f>SUM(D67:D69)</f>
        <v>0</v>
      </c>
      <c r="E66" s="94">
        <f>SUM(E67:E69)</f>
        <v>0</v>
      </c>
    </row>
    <row r="67" spans="1:5" s="37" customFormat="1" ht="12" customHeight="1">
      <c r="A67" s="158" t="s">
        <v>190</v>
      </c>
      <c r="B67" s="146" t="s">
        <v>160</v>
      </c>
      <c r="C67" s="99"/>
      <c r="D67" s="99"/>
      <c r="E67" s="99"/>
    </row>
    <row r="68" spans="1:5" s="37" customFormat="1" ht="12" customHeight="1">
      <c r="A68" s="159" t="s">
        <v>199</v>
      </c>
      <c r="B68" s="147" t="s">
        <v>161</v>
      </c>
      <c r="C68" s="99"/>
      <c r="D68" s="99"/>
      <c r="E68" s="99"/>
    </row>
    <row r="69" spans="1:5" s="37" customFormat="1" ht="12" customHeight="1" thickBot="1">
      <c r="A69" s="160" t="s">
        <v>200</v>
      </c>
      <c r="B69" s="149" t="s">
        <v>162</v>
      </c>
      <c r="C69" s="99"/>
      <c r="D69" s="99"/>
      <c r="E69" s="99"/>
    </row>
    <row r="70" spans="1:5" s="37" customFormat="1" ht="12" customHeight="1" thickBot="1">
      <c r="A70" s="161" t="s">
        <v>163</v>
      </c>
      <c r="B70" s="89" t="s">
        <v>164</v>
      </c>
      <c r="C70" s="94">
        <f>SUM(C71:C74)</f>
        <v>0</v>
      </c>
      <c r="D70" s="94">
        <f>SUM(D71:D74)</f>
        <v>0</v>
      </c>
      <c r="E70" s="94">
        <f>SUM(E71:E74)</f>
        <v>0</v>
      </c>
    </row>
    <row r="71" spans="1:5" s="37" customFormat="1" ht="12" customHeight="1">
      <c r="A71" s="158" t="s">
        <v>62</v>
      </c>
      <c r="B71" s="146" t="s">
        <v>165</v>
      </c>
      <c r="C71" s="99"/>
      <c r="D71" s="99"/>
      <c r="E71" s="99"/>
    </row>
    <row r="72" spans="1:5" s="37" customFormat="1" ht="12" customHeight="1">
      <c r="A72" s="159" t="s">
        <v>63</v>
      </c>
      <c r="B72" s="147" t="s">
        <v>166</v>
      </c>
      <c r="C72" s="99"/>
      <c r="D72" s="99"/>
      <c r="E72" s="99"/>
    </row>
    <row r="73" spans="1:5" s="37" customFormat="1" ht="12" customHeight="1">
      <c r="A73" s="159" t="s">
        <v>191</v>
      </c>
      <c r="B73" s="147" t="s">
        <v>167</v>
      </c>
      <c r="C73" s="99"/>
      <c r="D73" s="99"/>
      <c r="E73" s="99"/>
    </row>
    <row r="74" spans="1:5" s="37" customFormat="1" ht="12" customHeight="1" thickBot="1">
      <c r="A74" s="160" t="s">
        <v>192</v>
      </c>
      <c r="B74" s="148" t="s">
        <v>168</v>
      </c>
      <c r="C74" s="99"/>
      <c r="D74" s="99"/>
      <c r="E74" s="99"/>
    </row>
    <row r="75" spans="1:5" s="37" customFormat="1" ht="12" customHeight="1" thickBot="1">
      <c r="A75" s="161" t="s">
        <v>169</v>
      </c>
      <c r="B75" s="89" t="s">
        <v>170</v>
      </c>
      <c r="C75" s="94">
        <f>SUM(C76:C77)</f>
        <v>326041</v>
      </c>
      <c r="D75" s="94">
        <f>SUM(D76:D77)</f>
        <v>0</v>
      </c>
      <c r="E75" s="94">
        <f>SUM(E76:E77)</f>
        <v>326041</v>
      </c>
    </row>
    <row r="76" spans="1:5" s="37" customFormat="1" ht="12" customHeight="1">
      <c r="A76" s="158" t="s">
        <v>193</v>
      </c>
      <c r="B76" s="146" t="s">
        <v>171</v>
      </c>
      <c r="C76" s="99">
        <v>326041</v>
      </c>
      <c r="D76" s="99">
        <v>0</v>
      </c>
      <c r="E76" s="99">
        <v>326041</v>
      </c>
    </row>
    <row r="77" spans="1:5" s="37" customFormat="1" ht="12" customHeight="1" thickBot="1">
      <c r="A77" s="160" t="s">
        <v>194</v>
      </c>
      <c r="B77" s="148" t="s">
        <v>172</v>
      </c>
      <c r="C77" s="99"/>
      <c r="D77" s="99"/>
      <c r="E77" s="99"/>
    </row>
    <row r="78" spans="1:5" s="36" customFormat="1" ht="12" customHeight="1" thickBot="1">
      <c r="A78" s="161" t="s">
        <v>173</v>
      </c>
      <c r="B78" s="89" t="s">
        <v>174</v>
      </c>
      <c r="C78" s="94">
        <f>SUM(C79:C81)</f>
        <v>0</v>
      </c>
      <c r="D78" s="94">
        <f>SUM(D79:D81)</f>
        <v>0</v>
      </c>
      <c r="E78" s="94">
        <f>SUM(E79:E81)</f>
        <v>0</v>
      </c>
    </row>
    <row r="79" spans="1:5" s="37" customFormat="1" ht="12" customHeight="1">
      <c r="A79" s="158" t="s">
        <v>195</v>
      </c>
      <c r="B79" s="146" t="s">
        <v>175</v>
      </c>
      <c r="C79" s="99"/>
      <c r="D79" s="99"/>
      <c r="E79" s="99"/>
    </row>
    <row r="80" spans="1:5" s="37" customFormat="1" ht="12" customHeight="1">
      <c r="A80" s="159" t="s">
        <v>196</v>
      </c>
      <c r="B80" s="147" t="s">
        <v>176</v>
      </c>
      <c r="C80" s="99"/>
      <c r="D80" s="99"/>
      <c r="E80" s="99"/>
    </row>
    <row r="81" spans="1:5" s="37" customFormat="1" ht="12" customHeight="1" thickBot="1">
      <c r="A81" s="160" t="s">
        <v>197</v>
      </c>
      <c r="B81" s="148" t="s">
        <v>177</v>
      </c>
      <c r="C81" s="99"/>
      <c r="D81" s="99"/>
      <c r="E81" s="99"/>
    </row>
    <row r="82" spans="1:5" s="37" customFormat="1" ht="12" customHeight="1" thickBot="1">
      <c r="A82" s="161" t="s">
        <v>178</v>
      </c>
      <c r="B82" s="89" t="s">
        <v>198</v>
      </c>
      <c r="C82" s="94">
        <f>SUM(C83:C86)</f>
        <v>0</v>
      </c>
      <c r="D82" s="94">
        <f>SUM(D83:D86)</f>
        <v>0</v>
      </c>
      <c r="E82" s="94">
        <f>SUM(E83:E86)</f>
        <v>0</v>
      </c>
    </row>
    <row r="83" spans="1:5" s="37" customFormat="1" ht="12" customHeight="1">
      <c r="A83" s="162" t="s">
        <v>179</v>
      </c>
      <c r="B83" s="146" t="s">
        <v>180</v>
      </c>
      <c r="C83" s="99"/>
      <c r="D83" s="99"/>
      <c r="E83" s="99"/>
    </row>
    <row r="84" spans="1:5" s="37" customFormat="1" ht="12" customHeight="1">
      <c r="A84" s="163" t="s">
        <v>181</v>
      </c>
      <c r="B84" s="147" t="s">
        <v>182</v>
      </c>
      <c r="C84" s="99"/>
      <c r="D84" s="99"/>
      <c r="E84" s="99"/>
    </row>
    <row r="85" spans="1:5" s="37" customFormat="1" ht="12" customHeight="1">
      <c r="A85" s="163" t="s">
        <v>183</v>
      </c>
      <c r="B85" s="147" t="s">
        <v>184</v>
      </c>
      <c r="C85" s="99"/>
      <c r="D85" s="99"/>
      <c r="E85" s="99"/>
    </row>
    <row r="86" spans="1:5" s="36" customFormat="1" ht="12" customHeight="1" thickBot="1">
      <c r="A86" s="164" t="s">
        <v>185</v>
      </c>
      <c r="B86" s="148" t="s">
        <v>186</v>
      </c>
      <c r="C86" s="99"/>
      <c r="D86" s="99"/>
      <c r="E86" s="99"/>
    </row>
    <row r="87" spans="1:5" s="36" customFormat="1" ht="12" customHeight="1" thickBot="1">
      <c r="A87" s="161" t="s">
        <v>187</v>
      </c>
      <c r="B87" s="89" t="s">
        <v>302</v>
      </c>
      <c r="C87" s="183"/>
      <c r="D87" s="183"/>
      <c r="E87" s="183"/>
    </row>
    <row r="88" spans="1:5" s="36" customFormat="1" ht="12" customHeight="1" thickBot="1">
      <c r="A88" s="161" t="s">
        <v>320</v>
      </c>
      <c r="B88" s="89" t="s">
        <v>188</v>
      </c>
      <c r="C88" s="183"/>
      <c r="D88" s="183"/>
      <c r="E88" s="183"/>
    </row>
    <row r="89" spans="1:5" s="36" customFormat="1" ht="12" customHeight="1" thickBot="1">
      <c r="A89" s="161" t="s">
        <v>321</v>
      </c>
      <c r="B89" s="153" t="s">
        <v>305</v>
      </c>
      <c r="C89" s="100">
        <f>+C66+C70+C75+C78+C82+C88+C87</f>
        <v>326041</v>
      </c>
      <c r="D89" s="100">
        <f>+D66+D70+D75+D78+D82+D88+D87</f>
        <v>0</v>
      </c>
      <c r="E89" s="100">
        <f>+E66+E70+E75+E78+E82+E88+E87</f>
        <v>326041</v>
      </c>
    </row>
    <row r="90" spans="1:5" s="36" customFormat="1" ht="12" customHeight="1" thickBot="1">
      <c r="A90" s="165" t="s">
        <v>322</v>
      </c>
      <c r="B90" s="154" t="s">
        <v>323</v>
      </c>
      <c r="C90" s="100">
        <f>+C65+C89</f>
        <v>2832266</v>
      </c>
      <c r="D90" s="100">
        <f>+D65+D89</f>
        <v>172579</v>
      </c>
      <c r="E90" s="100">
        <f>+E65+E89</f>
        <v>3004845</v>
      </c>
    </row>
    <row r="91" spans="1:5" s="37" customFormat="1" ht="15" customHeight="1" thickBot="1">
      <c r="A91" s="74"/>
      <c r="B91" s="75"/>
      <c r="C91" s="118"/>
      <c r="D91" s="118"/>
      <c r="E91" s="118"/>
    </row>
    <row r="92" spans="1:5" s="29" customFormat="1" ht="16.5" customHeight="1" thickBot="1">
      <c r="A92" s="78"/>
      <c r="B92" s="79" t="s">
        <v>24</v>
      </c>
      <c r="C92" s="120"/>
      <c r="D92" s="120"/>
      <c r="E92" s="120"/>
    </row>
    <row r="93" spans="1:5" s="38" customFormat="1" ht="12" customHeight="1" thickBot="1">
      <c r="A93" s="138" t="s">
        <v>4</v>
      </c>
      <c r="B93" s="24" t="s">
        <v>324</v>
      </c>
      <c r="C93" s="93">
        <f>+C94+C95+C96+C97+C98+C111</f>
        <v>299612</v>
      </c>
      <c r="D93" s="93">
        <f>+D94+D95+D96+D97+D98+D111</f>
        <v>120752</v>
      </c>
      <c r="E93" s="93">
        <f>+E94+E95+E96+E97+E98+E111</f>
        <v>420354</v>
      </c>
    </row>
    <row r="94" spans="1:5" ht="12" customHeight="1">
      <c r="A94" s="166" t="s">
        <v>41</v>
      </c>
      <c r="B94" s="8" t="s">
        <v>17</v>
      </c>
      <c r="C94" s="95">
        <v>36976</v>
      </c>
      <c r="D94" s="95">
        <v>88691</v>
      </c>
      <c r="E94" s="95">
        <v>125667</v>
      </c>
    </row>
    <row r="95" spans="1:5" ht="12" customHeight="1">
      <c r="A95" s="159" t="s">
        <v>42</v>
      </c>
      <c r="B95" s="6" t="s">
        <v>79</v>
      </c>
      <c r="C95" s="96">
        <v>9390</v>
      </c>
      <c r="D95" s="96">
        <v>22491</v>
      </c>
      <c r="E95" s="96">
        <v>31881</v>
      </c>
    </row>
    <row r="96" spans="1:5" ht="12" customHeight="1">
      <c r="A96" s="159" t="s">
        <v>43</v>
      </c>
      <c r="B96" s="6" t="s">
        <v>60</v>
      </c>
      <c r="C96" s="98">
        <v>109997</v>
      </c>
      <c r="D96" s="98">
        <v>18770</v>
      </c>
      <c r="E96" s="98">
        <v>128757</v>
      </c>
    </row>
    <row r="97" spans="1:5" ht="12" customHeight="1">
      <c r="A97" s="159" t="s">
        <v>44</v>
      </c>
      <c r="B97" s="9" t="s">
        <v>80</v>
      </c>
      <c r="C97" s="98">
        <v>15590</v>
      </c>
      <c r="D97" s="98">
        <v>0</v>
      </c>
      <c r="E97" s="98">
        <v>15590</v>
      </c>
    </row>
    <row r="98" spans="1:5" ht="12" customHeight="1">
      <c r="A98" s="159" t="s">
        <v>52</v>
      </c>
      <c r="B98" s="17" t="s">
        <v>81</v>
      </c>
      <c r="C98" s="98">
        <v>22293</v>
      </c>
      <c r="D98" s="98">
        <v>0</v>
      </c>
      <c r="E98" s="98">
        <v>22293</v>
      </c>
    </row>
    <row r="99" spans="1:5" ht="12" customHeight="1">
      <c r="A99" s="159" t="s">
        <v>45</v>
      </c>
      <c r="B99" s="6" t="s">
        <v>269</v>
      </c>
      <c r="C99" s="98"/>
      <c r="D99" s="98"/>
      <c r="E99" s="98"/>
    </row>
    <row r="100" spans="1:5" ht="12" customHeight="1">
      <c r="A100" s="159" t="s">
        <v>46</v>
      </c>
      <c r="B100" s="53" t="s">
        <v>268</v>
      </c>
      <c r="C100" s="98"/>
      <c r="D100" s="98"/>
      <c r="E100" s="98"/>
    </row>
    <row r="101" spans="1:5" ht="12" customHeight="1">
      <c r="A101" s="159" t="s">
        <v>53</v>
      </c>
      <c r="B101" s="53" t="s">
        <v>267</v>
      </c>
      <c r="C101" s="98"/>
      <c r="D101" s="98"/>
      <c r="E101" s="98"/>
    </row>
    <row r="102" spans="1:5" ht="12" customHeight="1">
      <c r="A102" s="159" t="s">
        <v>54</v>
      </c>
      <c r="B102" s="51" t="s">
        <v>204</v>
      </c>
      <c r="C102" s="98"/>
      <c r="D102" s="98"/>
      <c r="E102" s="98"/>
    </row>
    <row r="103" spans="1:5" ht="12" customHeight="1">
      <c r="A103" s="159" t="s">
        <v>55</v>
      </c>
      <c r="B103" s="52" t="s">
        <v>353</v>
      </c>
      <c r="C103" s="98">
        <v>3000</v>
      </c>
      <c r="D103" s="98">
        <v>0</v>
      </c>
      <c r="E103" s="98">
        <v>3000</v>
      </c>
    </row>
    <row r="104" spans="1:5" ht="12" customHeight="1">
      <c r="A104" s="159" t="s">
        <v>56</v>
      </c>
      <c r="B104" s="52" t="s">
        <v>352</v>
      </c>
      <c r="C104" s="98">
        <v>3000</v>
      </c>
      <c r="D104" s="98">
        <v>0</v>
      </c>
      <c r="E104" s="98">
        <v>3000</v>
      </c>
    </row>
    <row r="105" spans="1:5" ht="12" customHeight="1">
      <c r="A105" s="159" t="s">
        <v>58</v>
      </c>
      <c r="B105" s="51" t="s">
        <v>206</v>
      </c>
      <c r="C105" s="98">
        <v>4500</v>
      </c>
      <c r="D105" s="98">
        <v>0</v>
      </c>
      <c r="E105" s="98">
        <v>4500</v>
      </c>
    </row>
    <row r="106" spans="1:5" ht="12" customHeight="1">
      <c r="A106" s="159" t="s">
        <v>82</v>
      </c>
      <c r="B106" s="51" t="s">
        <v>348</v>
      </c>
      <c r="C106" s="98">
        <v>339</v>
      </c>
      <c r="D106" s="98">
        <v>0</v>
      </c>
      <c r="E106" s="98">
        <v>339</v>
      </c>
    </row>
    <row r="107" spans="1:5" ht="12" customHeight="1">
      <c r="A107" s="159" t="s">
        <v>202</v>
      </c>
      <c r="B107" s="52" t="s">
        <v>349</v>
      </c>
      <c r="C107" s="98">
        <v>2400</v>
      </c>
      <c r="D107" s="98">
        <v>0</v>
      </c>
      <c r="E107" s="98">
        <v>2400</v>
      </c>
    </row>
    <row r="108" spans="1:5" ht="12" customHeight="1">
      <c r="A108" s="167" t="s">
        <v>203</v>
      </c>
      <c r="B108" s="53" t="s">
        <v>350</v>
      </c>
      <c r="C108" s="98">
        <v>1000</v>
      </c>
      <c r="D108" s="98">
        <v>0</v>
      </c>
      <c r="E108" s="98">
        <v>1000</v>
      </c>
    </row>
    <row r="109" spans="1:5" ht="12" customHeight="1">
      <c r="A109" s="159" t="s">
        <v>265</v>
      </c>
      <c r="B109" s="53" t="s">
        <v>351</v>
      </c>
      <c r="C109" s="98">
        <v>150</v>
      </c>
      <c r="D109" s="98">
        <v>0</v>
      </c>
      <c r="E109" s="98">
        <v>150</v>
      </c>
    </row>
    <row r="110" spans="1:5" ht="12" customHeight="1">
      <c r="A110" s="159" t="s">
        <v>266</v>
      </c>
      <c r="B110" s="53" t="s">
        <v>208</v>
      </c>
      <c r="C110" s="98">
        <v>9084</v>
      </c>
      <c r="D110" s="98">
        <v>0</v>
      </c>
      <c r="E110" s="98">
        <v>9084</v>
      </c>
    </row>
    <row r="111" spans="1:5" ht="12" customHeight="1">
      <c r="A111" s="159" t="s">
        <v>270</v>
      </c>
      <c r="B111" s="9" t="s">
        <v>18</v>
      </c>
      <c r="C111" s="96">
        <f>SUM(C112:C113)</f>
        <v>105366</v>
      </c>
      <c r="D111" s="96">
        <v>-9200</v>
      </c>
      <c r="E111" s="96">
        <v>96166</v>
      </c>
    </row>
    <row r="112" spans="1:5" ht="12" customHeight="1">
      <c r="A112" s="160" t="s">
        <v>271</v>
      </c>
      <c r="B112" s="6" t="s">
        <v>273</v>
      </c>
      <c r="C112" s="96">
        <v>35366</v>
      </c>
      <c r="D112" s="96">
        <v>0</v>
      </c>
      <c r="E112" s="96">
        <v>26166</v>
      </c>
    </row>
    <row r="113" spans="1:5" ht="12" customHeight="1" thickBot="1">
      <c r="A113" s="168" t="s">
        <v>272</v>
      </c>
      <c r="B113" s="191" t="s">
        <v>274</v>
      </c>
      <c r="C113" s="102">
        <v>70000</v>
      </c>
      <c r="D113" s="102">
        <v>0</v>
      </c>
      <c r="E113" s="102">
        <v>70000</v>
      </c>
    </row>
    <row r="114" spans="1:5" ht="12" customHeight="1" thickBot="1">
      <c r="A114" s="25" t="s">
        <v>5</v>
      </c>
      <c r="B114" s="23" t="s">
        <v>209</v>
      </c>
      <c r="C114" s="94">
        <f>+C115+C117+C119</f>
        <v>2324280</v>
      </c>
      <c r="D114" s="94">
        <v>9200</v>
      </c>
      <c r="E114" s="94">
        <v>2333480</v>
      </c>
    </row>
    <row r="115" spans="1:5" ht="12" customHeight="1">
      <c r="A115" s="158" t="s">
        <v>47</v>
      </c>
      <c r="B115" s="6" t="s">
        <v>93</v>
      </c>
      <c r="C115" s="97">
        <f>2318963-87058</f>
        <v>2231905</v>
      </c>
      <c r="D115" s="97">
        <v>0</v>
      </c>
      <c r="E115" s="97">
        <f>2318963-87058</f>
        <v>2231905</v>
      </c>
    </row>
    <row r="116" spans="1:5" ht="12" customHeight="1">
      <c r="A116" s="158" t="s">
        <v>48</v>
      </c>
      <c r="B116" s="10" t="s">
        <v>213</v>
      </c>
      <c r="C116" s="97">
        <f>'1.1 sz.mell.'!C116</f>
        <v>2163760</v>
      </c>
      <c r="D116" s="97">
        <v>0</v>
      </c>
      <c r="E116" s="97">
        <f>'1.1 sz.mell.'!E116</f>
        <v>2163760</v>
      </c>
    </row>
    <row r="117" spans="1:5" ht="12" customHeight="1">
      <c r="A117" s="158" t="s">
        <v>49</v>
      </c>
      <c r="B117" s="10" t="s">
        <v>83</v>
      </c>
      <c r="C117" s="96">
        <v>5317</v>
      </c>
      <c r="D117" s="96">
        <v>0</v>
      </c>
      <c r="E117" s="96">
        <v>5317</v>
      </c>
    </row>
    <row r="118" spans="1:5" ht="12" customHeight="1">
      <c r="A118" s="158" t="s">
        <v>50</v>
      </c>
      <c r="B118" s="10" t="s">
        <v>214</v>
      </c>
      <c r="C118" s="87"/>
      <c r="D118" s="87"/>
      <c r="E118" s="87"/>
    </row>
    <row r="119" spans="1:5" ht="12" customHeight="1">
      <c r="A119" s="158" t="s">
        <v>51</v>
      </c>
      <c r="B119" s="91" t="s">
        <v>96</v>
      </c>
      <c r="C119" s="87">
        <v>87058</v>
      </c>
      <c r="D119" s="87">
        <v>0</v>
      </c>
      <c r="E119" s="87">
        <v>87058</v>
      </c>
    </row>
    <row r="120" spans="1:5" ht="12" customHeight="1">
      <c r="A120" s="158" t="s">
        <v>57</v>
      </c>
      <c r="B120" s="90" t="s">
        <v>253</v>
      </c>
      <c r="C120" s="87"/>
      <c r="D120" s="87"/>
      <c r="E120" s="87"/>
    </row>
    <row r="121" spans="1:5" ht="12" customHeight="1">
      <c r="A121" s="158" t="s">
        <v>59</v>
      </c>
      <c r="B121" s="142" t="s">
        <v>219</v>
      </c>
      <c r="C121" s="87"/>
      <c r="D121" s="87"/>
      <c r="E121" s="87"/>
    </row>
    <row r="122" spans="1:5" ht="12" customHeight="1">
      <c r="A122" s="158" t="s">
        <v>84</v>
      </c>
      <c r="B122" s="52" t="s">
        <v>205</v>
      </c>
      <c r="C122" s="87"/>
      <c r="D122" s="87"/>
      <c r="E122" s="87"/>
    </row>
    <row r="123" spans="1:5" ht="12" customHeight="1">
      <c r="A123" s="158" t="s">
        <v>85</v>
      </c>
      <c r="B123" s="52" t="s">
        <v>218</v>
      </c>
      <c r="C123" s="87"/>
      <c r="D123" s="87"/>
      <c r="E123" s="87"/>
    </row>
    <row r="124" spans="1:5" ht="12" customHeight="1">
      <c r="A124" s="158" t="s">
        <v>86</v>
      </c>
      <c r="B124" s="52" t="s">
        <v>217</v>
      </c>
      <c r="C124" s="87"/>
      <c r="D124" s="87"/>
      <c r="E124" s="87"/>
    </row>
    <row r="125" spans="1:5" ht="12" customHeight="1">
      <c r="A125" s="158" t="s">
        <v>210</v>
      </c>
      <c r="B125" s="52" t="s">
        <v>207</v>
      </c>
      <c r="C125" s="87"/>
      <c r="D125" s="87">
        <v>7700</v>
      </c>
      <c r="E125" s="87"/>
    </row>
    <row r="126" spans="1:5" ht="12" customHeight="1">
      <c r="A126" s="158" t="s">
        <v>211</v>
      </c>
      <c r="B126" s="52" t="s">
        <v>216</v>
      </c>
      <c r="C126" s="87"/>
      <c r="D126" s="87"/>
      <c r="E126" s="87"/>
    </row>
    <row r="127" spans="1:5" ht="12" customHeight="1" thickBot="1">
      <c r="A127" s="167" t="s">
        <v>212</v>
      </c>
      <c r="B127" s="52" t="s">
        <v>215</v>
      </c>
      <c r="C127" s="88"/>
      <c r="D127" s="88">
        <v>1500</v>
      </c>
      <c r="E127" s="88"/>
    </row>
    <row r="128" spans="1:5" ht="12" customHeight="1" thickBot="1">
      <c r="A128" s="25" t="s">
        <v>6</v>
      </c>
      <c r="B128" s="40" t="s">
        <v>275</v>
      </c>
      <c r="C128" s="94">
        <f>+C93+C114</f>
        <v>2623892</v>
      </c>
      <c r="D128" s="94">
        <f>+D93+D114</f>
        <v>129952</v>
      </c>
      <c r="E128" s="94">
        <f>+E93+E114</f>
        <v>2753834</v>
      </c>
    </row>
    <row r="129" spans="1:11" ht="12" customHeight="1" thickBot="1">
      <c r="A129" s="25" t="s">
        <v>7</v>
      </c>
      <c r="B129" s="40" t="s">
        <v>276</v>
      </c>
      <c r="C129" s="94">
        <f>+C130+C131+C132</f>
        <v>0</v>
      </c>
      <c r="D129" s="94">
        <f>+D130+D131+D132</f>
        <v>0</v>
      </c>
      <c r="E129" s="94">
        <f>+E130+E131+E132</f>
        <v>0</v>
      </c>
    </row>
    <row r="130" spans="1:11" s="38" customFormat="1" ht="12" customHeight="1">
      <c r="A130" s="158" t="s">
        <v>114</v>
      </c>
      <c r="B130" s="7" t="s">
        <v>327</v>
      </c>
      <c r="C130" s="87"/>
      <c r="D130" s="87"/>
      <c r="E130" s="87"/>
    </row>
    <row r="131" spans="1:11" ht="12" customHeight="1">
      <c r="A131" s="158" t="s">
        <v>117</v>
      </c>
      <c r="B131" s="7" t="s">
        <v>284</v>
      </c>
      <c r="C131" s="87"/>
      <c r="D131" s="87"/>
      <c r="E131" s="87"/>
    </row>
    <row r="132" spans="1:11" ht="12" customHeight="1" thickBot="1">
      <c r="A132" s="167" t="s">
        <v>118</v>
      </c>
      <c r="B132" s="5" t="s">
        <v>326</v>
      </c>
      <c r="C132" s="87"/>
      <c r="D132" s="87"/>
      <c r="E132" s="87"/>
    </row>
    <row r="133" spans="1:11" ht="12" customHeight="1" thickBot="1">
      <c r="A133" s="25" t="s">
        <v>8</v>
      </c>
      <c r="B133" s="40" t="s">
        <v>277</v>
      </c>
      <c r="C133" s="94">
        <f>+C134+C135+C136+C137+C138+C139</f>
        <v>0</v>
      </c>
      <c r="D133" s="94">
        <f>+D134+D135+D136+D137+D138+D139</f>
        <v>0</v>
      </c>
      <c r="E133" s="94">
        <f>+E134+E135+E136+E137+E138+E139</f>
        <v>0</v>
      </c>
    </row>
    <row r="134" spans="1:11" ht="12" customHeight="1">
      <c r="A134" s="158" t="s">
        <v>34</v>
      </c>
      <c r="B134" s="7" t="s">
        <v>286</v>
      </c>
      <c r="C134" s="87"/>
      <c r="D134" s="87"/>
      <c r="E134" s="87"/>
    </row>
    <row r="135" spans="1:11" ht="12" customHeight="1">
      <c r="A135" s="158" t="s">
        <v>35</v>
      </c>
      <c r="B135" s="7" t="s">
        <v>278</v>
      </c>
      <c r="C135" s="87"/>
      <c r="D135" s="87"/>
      <c r="E135" s="87"/>
    </row>
    <row r="136" spans="1:11" ht="12" customHeight="1">
      <c r="A136" s="158" t="s">
        <v>36</v>
      </c>
      <c r="B136" s="7" t="s">
        <v>279</v>
      </c>
      <c r="C136" s="87"/>
      <c r="D136" s="87"/>
      <c r="E136" s="87"/>
    </row>
    <row r="137" spans="1:11" ht="12" customHeight="1">
      <c r="A137" s="158" t="s">
        <v>71</v>
      </c>
      <c r="B137" s="7" t="s">
        <v>325</v>
      </c>
      <c r="C137" s="87"/>
      <c r="D137" s="87"/>
      <c r="E137" s="87"/>
    </row>
    <row r="138" spans="1:11" ht="12" customHeight="1">
      <c r="A138" s="158" t="s">
        <v>72</v>
      </c>
      <c r="B138" s="7" t="s">
        <v>281</v>
      </c>
      <c r="C138" s="87"/>
      <c r="D138" s="87"/>
      <c r="E138" s="87"/>
    </row>
    <row r="139" spans="1:11" s="38" customFormat="1" ht="12" customHeight="1" thickBot="1">
      <c r="A139" s="167" t="s">
        <v>73</v>
      </c>
      <c r="B139" s="5" t="s">
        <v>282</v>
      </c>
      <c r="C139" s="87"/>
      <c r="D139" s="87"/>
      <c r="E139" s="87"/>
    </row>
    <row r="140" spans="1:11" ht="12" customHeight="1" thickBot="1">
      <c r="A140" s="25" t="s">
        <v>9</v>
      </c>
      <c r="B140" s="40" t="s">
        <v>341</v>
      </c>
      <c r="C140" s="100">
        <f>+C141+C142+C144+C145+C143</f>
        <v>208374</v>
      </c>
      <c r="D140" s="100">
        <f>+D141+D142+D144+D145+D143</f>
        <v>42627</v>
      </c>
      <c r="E140" s="100">
        <f>+E141+E142+E144+E145+E143</f>
        <v>251001</v>
      </c>
      <c r="K140" s="86"/>
    </row>
    <row r="141" spans="1:11">
      <c r="A141" s="158" t="s">
        <v>37</v>
      </c>
      <c r="B141" s="7" t="s">
        <v>220</v>
      </c>
      <c r="C141" s="87"/>
      <c r="D141" s="87"/>
      <c r="E141" s="87"/>
    </row>
    <row r="142" spans="1:11" ht="12" customHeight="1">
      <c r="A142" s="158" t="s">
        <v>38</v>
      </c>
      <c r="B142" s="7" t="s">
        <v>221</v>
      </c>
      <c r="C142" s="87"/>
      <c r="D142" s="87"/>
      <c r="E142" s="87"/>
    </row>
    <row r="143" spans="1:11" ht="12" customHeight="1">
      <c r="A143" s="158" t="s">
        <v>138</v>
      </c>
      <c r="B143" s="7" t="s">
        <v>340</v>
      </c>
      <c r="C143" s="87">
        <f>'9.2 sz. mell'!C41+'9.3 sz. mell'!C40+'9.4 sz. mell '!C40+'9.5 sz. mell  '!C40</f>
        <v>208374</v>
      </c>
      <c r="D143" s="87">
        <v>42627</v>
      </c>
      <c r="E143" s="87">
        <f>'9.2 sz. mell'!E41+'9.3 sz. mell'!E40+'9.4 sz. mell '!E40+'9.5 sz. mell  '!E40</f>
        <v>251001</v>
      </c>
    </row>
    <row r="144" spans="1:11" s="38" customFormat="1" ht="12" customHeight="1">
      <c r="A144" s="158" t="s">
        <v>139</v>
      </c>
      <c r="B144" s="7" t="s">
        <v>291</v>
      </c>
      <c r="C144" s="87"/>
      <c r="D144" s="87"/>
      <c r="E144" s="87"/>
    </row>
    <row r="145" spans="1:5" s="38" customFormat="1" ht="12" customHeight="1" thickBot="1">
      <c r="A145" s="167" t="s">
        <v>140</v>
      </c>
      <c r="B145" s="5" t="s">
        <v>224</v>
      </c>
      <c r="C145" s="87"/>
      <c r="D145" s="87"/>
      <c r="E145" s="87"/>
    </row>
    <row r="146" spans="1:5" s="38" customFormat="1" ht="12" customHeight="1" thickBot="1">
      <c r="A146" s="25" t="s">
        <v>10</v>
      </c>
      <c r="B146" s="40" t="s">
        <v>292</v>
      </c>
      <c r="C146" s="103">
        <f>+C147+C148+C149+C150+C151</f>
        <v>0</v>
      </c>
      <c r="D146" s="103">
        <f>+D147+D148+D149+D150+D151</f>
        <v>0</v>
      </c>
      <c r="E146" s="103">
        <f>+E147+E148+E149+E150+E151</f>
        <v>0</v>
      </c>
    </row>
    <row r="147" spans="1:5" s="38" customFormat="1" ht="12" customHeight="1">
      <c r="A147" s="158" t="s">
        <v>39</v>
      </c>
      <c r="B147" s="7" t="s">
        <v>287</v>
      </c>
      <c r="C147" s="87"/>
      <c r="D147" s="87"/>
      <c r="E147" s="87"/>
    </row>
    <row r="148" spans="1:5" s="38" customFormat="1" ht="12" customHeight="1">
      <c r="A148" s="158" t="s">
        <v>40</v>
      </c>
      <c r="B148" s="7" t="s">
        <v>294</v>
      </c>
      <c r="C148" s="87"/>
      <c r="D148" s="87"/>
      <c r="E148" s="87"/>
    </row>
    <row r="149" spans="1:5" s="38" customFormat="1" ht="12" customHeight="1">
      <c r="A149" s="158" t="s">
        <v>150</v>
      </c>
      <c r="B149" s="7" t="s">
        <v>289</v>
      </c>
      <c r="C149" s="87"/>
      <c r="D149" s="87"/>
      <c r="E149" s="87"/>
    </row>
    <row r="150" spans="1:5" s="38" customFormat="1" ht="12" customHeight="1">
      <c r="A150" s="158" t="s">
        <v>151</v>
      </c>
      <c r="B150" s="7" t="s">
        <v>328</v>
      </c>
      <c r="C150" s="87"/>
      <c r="D150" s="87"/>
      <c r="E150" s="87"/>
    </row>
    <row r="151" spans="1:5" ht="12.75" customHeight="1" thickBot="1">
      <c r="A151" s="167" t="s">
        <v>293</v>
      </c>
      <c r="B151" s="5" t="s">
        <v>296</v>
      </c>
      <c r="C151" s="88"/>
      <c r="D151" s="88"/>
      <c r="E151" s="88"/>
    </row>
    <row r="152" spans="1:5" ht="12.75" customHeight="1" thickBot="1">
      <c r="A152" s="195" t="s">
        <v>11</v>
      </c>
      <c r="B152" s="40" t="s">
        <v>297</v>
      </c>
      <c r="C152" s="103"/>
      <c r="D152" s="103"/>
      <c r="E152" s="103"/>
    </row>
    <row r="153" spans="1:5" ht="12.75" customHeight="1" thickBot="1">
      <c r="A153" s="195" t="s">
        <v>12</v>
      </c>
      <c r="B153" s="40" t="s">
        <v>298</v>
      </c>
      <c r="C153" s="103"/>
      <c r="D153" s="103"/>
      <c r="E153" s="103"/>
    </row>
    <row r="154" spans="1:5" ht="12" customHeight="1" thickBot="1">
      <c r="A154" s="25" t="s">
        <v>13</v>
      </c>
      <c r="B154" s="40" t="s">
        <v>300</v>
      </c>
      <c r="C154" s="156">
        <f>+C129+C133+C140+C146+C152+C153</f>
        <v>208374</v>
      </c>
      <c r="D154" s="156">
        <f>+D129+D133+D140+D146+D152+D153</f>
        <v>42627</v>
      </c>
      <c r="E154" s="156">
        <f>+E129+E133+E140+E146+E152+E153</f>
        <v>251001</v>
      </c>
    </row>
    <row r="155" spans="1:5" ht="15" customHeight="1" thickBot="1">
      <c r="A155" s="169" t="s">
        <v>14</v>
      </c>
      <c r="B155" s="126" t="s">
        <v>299</v>
      </c>
      <c r="C155" s="156">
        <f>+C128+C154</f>
        <v>2832266</v>
      </c>
      <c r="D155" s="156">
        <f>+D128+D154</f>
        <v>172579</v>
      </c>
      <c r="E155" s="156">
        <v>3004845</v>
      </c>
    </row>
    <row r="156" spans="1:5" ht="13.8" thickBot="1">
      <c r="A156" s="129"/>
      <c r="B156" s="130"/>
      <c r="C156" s="131"/>
      <c r="D156" s="131"/>
      <c r="E156" s="131"/>
    </row>
    <row r="157" spans="1:5" ht="15" customHeight="1" thickBot="1">
      <c r="A157" s="83" t="s">
        <v>329</v>
      </c>
      <c r="B157" s="84"/>
      <c r="C157" s="39">
        <v>5</v>
      </c>
      <c r="D157" s="39">
        <v>5</v>
      </c>
      <c r="E157" s="39">
        <v>5</v>
      </c>
    </row>
    <row r="158" spans="1:5" ht="14.25" customHeight="1" thickBot="1">
      <c r="A158" s="83" t="s">
        <v>90</v>
      </c>
      <c r="B158" s="84"/>
      <c r="C158" s="39">
        <v>210</v>
      </c>
      <c r="D158" s="39">
        <v>210</v>
      </c>
      <c r="E158" s="39">
        <v>210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9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E61"/>
  <sheetViews>
    <sheetView workbookViewId="0">
      <selection activeCell="B1" sqref="B1"/>
    </sheetView>
  </sheetViews>
  <sheetFormatPr defaultColWidth="9.33203125" defaultRowHeight="13.2"/>
  <cols>
    <col min="1" max="1" width="13.77734375" style="81" customWidth="1"/>
    <col min="2" max="2" width="79.109375" style="82" customWidth="1"/>
    <col min="3" max="3" width="25" style="82" customWidth="1"/>
    <col min="4" max="4" width="16.109375" style="82" customWidth="1"/>
    <col min="5" max="5" width="18.6640625" style="82" customWidth="1"/>
    <col min="6" max="16384" width="9.33203125" style="82"/>
  </cols>
  <sheetData>
    <row r="1" spans="1:5" s="61" customFormat="1" ht="21" customHeight="1" thickBot="1">
      <c r="A1" s="60"/>
      <c r="B1" s="210" t="s">
        <v>367</v>
      </c>
      <c r="C1" s="176"/>
    </row>
    <row r="2" spans="1:5" s="177" customFormat="1" ht="25.5" customHeight="1">
      <c r="A2" s="136" t="s">
        <v>88</v>
      </c>
      <c r="B2" s="110" t="s">
        <v>354</v>
      </c>
      <c r="C2" s="123" t="s">
        <v>26</v>
      </c>
    </row>
    <row r="3" spans="1:5" s="177" customFormat="1" ht="23.4" thickBot="1">
      <c r="A3" s="170" t="s">
        <v>87</v>
      </c>
      <c r="B3" s="111" t="s">
        <v>226</v>
      </c>
      <c r="C3" s="124" t="s">
        <v>19</v>
      </c>
    </row>
    <row r="4" spans="1:5" s="178" customFormat="1" ht="15.9" customHeight="1" thickBot="1">
      <c r="A4" s="64"/>
      <c r="B4" s="64"/>
      <c r="C4" s="65" t="s">
        <v>20</v>
      </c>
    </row>
    <row r="5" spans="1:5" ht="13.8" thickBot="1">
      <c r="A5" s="137" t="s">
        <v>89</v>
      </c>
      <c r="B5" s="66" t="s">
        <v>21</v>
      </c>
      <c r="C5" s="67" t="s">
        <v>22</v>
      </c>
      <c r="D5" s="28" t="s">
        <v>360</v>
      </c>
      <c r="E5" s="28" t="s">
        <v>361</v>
      </c>
    </row>
    <row r="6" spans="1:5" s="179" customFormat="1" ht="12.9" customHeight="1" thickBot="1">
      <c r="A6" s="56" t="s">
        <v>313</v>
      </c>
      <c r="B6" s="57" t="s">
        <v>314</v>
      </c>
      <c r="C6" s="58" t="s">
        <v>315</v>
      </c>
      <c r="D6" s="140" t="s">
        <v>317</v>
      </c>
      <c r="E6" s="140" t="s">
        <v>316</v>
      </c>
    </row>
    <row r="7" spans="1:5" s="179" customFormat="1" ht="15.9" customHeight="1" thickBot="1">
      <c r="A7" s="68"/>
      <c r="B7" s="69" t="s">
        <v>23</v>
      </c>
      <c r="C7" s="70"/>
      <c r="D7" s="70"/>
      <c r="E7" s="70"/>
    </row>
    <row r="8" spans="1:5" s="125" customFormat="1" ht="12" customHeight="1" thickBot="1">
      <c r="A8" s="56" t="s">
        <v>4</v>
      </c>
      <c r="B8" s="71" t="s">
        <v>330</v>
      </c>
      <c r="C8" s="107">
        <f>SUM(C9:C19)</f>
        <v>90</v>
      </c>
      <c r="D8" s="107">
        <f t="shared" ref="D8:E8" si="0">SUM(D9:D19)</f>
        <v>0</v>
      </c>
      <c r="E8" s="107">
        <f t="shared" si="0"/>
        <v>90</v>
      </c>
    </row>
    <row r="9" spans="1:5" s="125" customFormat="1" ht="12" customHeight="1">
      <c r="A9" s="171" t="s">
        <v>41</v>
      </c>
      <c r="B9" s="8" t="s">
        <v>127</v>
      </c>
      <c r="C9" s="114"/>
      <c r="D9" s="114"/>
      <c r="E9" s="114"/>
    </row>
    <row r="10" spans="1:5" s="125" customFormat="1" ht="12" customHeight="1">
      <c r="A10" s="172" t="s">
        <v>42</v>
      </c>
      <c r="B10" s="6" t="s">
        <v>128</v>
      </c>
      <c r="C10" s="105">
        <v>90</v>
      </c>
      <c r="D10" s="105">
        <v>0</v>
      </c>
      <c r="E10" s="105">
        <v>90</v>
      </c>
    </row>
    <row r="11" spans="1:5" s="125" customFormat="1" ht="12" customHeight="1">
      <c r="A11" s="172" t="s">
        <v>43</v>
      </c>
      <c r="B11" s="6" t="s">
        <v>129</v>
      </c>
      <c r="C11" s="105"/>
      <c r="D11" s="105"/>
      <c r="E11" s="105"/>
    </row>
    <row r="12" spans="1:5" s="125" customFormat="1" ht="12" customHeight="1">
      <c r="A12" s="172" t="s">
        <v>44</v>
      </c>
      <c r="B12" s="6" t="s">
        <v>130</v>
      </c>
      <c r="C12" s="105"/>
      <c r="D12" s="105"/>
      <c r="E12" s="105"/>
    </row>
    <row r="13" spans="1:5" s="125" customFormat="1" ht="12" customHeight="1">
      <c r="A13" s="172" t="s">
        <v>61</v>
      </c>
      <c r="B13" s="6" t="s">
        <v>131</v>
      </c>
      <c r="C13" s="105"/>
      <c r="D13" s="105"/>
      <c r="E13" s="105"/>
    </row>
    <row r="14" spans="1:5" s="125" customFormat="1" ht="12" customHeight="1">
      <c r="A14" s="172" t="s">
        <v>45</v>
      </c>
      <c r="B14" s="6" t="s">
        <v>228</v>
      </c>
      <c r="C14" s="105"/>
      <c r="D14" s="105"/>
      <c r="E14" s="105"/>
    </row>
    <row r="15" spans="1:5" s="125" customFormat="1" ht="12" customHeight="1">
      <c r="A15" s="172" t="s">
        <v>46</v>
      </c>
      <c r="B15" s="5" t="s">
        <v>229</v>
      </c>
      <c r="C15" s="105"/>
      <c r="D15" s="105"/>
      <c r="E15" s="105"/>
    </row>
    <row r="16" spans="1:5" s="125" customFormat="1" ht="12" customHeight="1">
      <c r="A16" s="172" t="s">
        <v>53</v>
      </c>
      <c r="B16" s="6" t="s">
        <v>134</v>
      </c>
      <c r="C16" s="115"/>
      <c r="D16" s="115"/>
      <c r="E16" s="115"/>
    </row>
    <row r="17" spans="1:5" s="180" customFormat="1" ht="12" customHeight="1">
      <c r="A17" s="172" t="s">
        <v>54</v>
      </c>
      <c r="B17" s="6" t="s">
        <v>135</v>
      </c>
      <c r="C17" s="105"/>
      <c r="D17" s="105"/>
      <c r="E17" s="105"/>
    </row>
    <row r="18" spans="1:5" s="180" customFormat="1" ht="12" customHeight="1">
      <c r="A18" s="172" t="s">
        <v>55</v>
      </c>
      <c r="B18" s="6" t="s">
        <v>260</v>
      </c>
      <c r="C18" s="106"/>
      <c r="D18" s="106"/>
      <c r="E18" s="106"/>
    </row>
    <row r="19" spans="1:5" s="180" customFormat="1" ht="12" customHeight="1" thickBot="1">
      <c r="A19" s="172" t="s">
        <v>56</v>
      </c>
      <c r="B19" s="5" t="s">
        <v>136</v>
      </c>
      <c r="C19" s="106"/>
      <c r="D19" s="106"/>
      <c r="E19" s="106"/>
    </row>
    <row r="20" spans="1:5" s="125" customFormat="1" ht="12" customHeight="1" thickBot="1">
      <c r="A20" s="56" t="s">
        <v>5</v>
      </c>
      <c r="B20" s="71" t="s">
        <v>230</v>
      </c>
      <c r="C20" s="107">
        <f>SUM(C21:C23)</f>
        <v>0</v>
      </c>
      <c r="D20" s="107">
        <f t="shared" ref="D20:E20" si="1">SUM(D21:D23)</f>
        <v>0</v>
      </c>
      <c r="E20" s="107">
        <f t="shared" si="1"/>
        <v>0</v>
      </c>
    </row>
    <row r="21" spans="1:5" s="180" customFormat="1" ht="12" customHeight="1">
      <c r="A21" s="172" t="s">
        <v>47</v>
      </c>
      <c r="B21" s="7" t="s">
        <v>104</v>
      </c>
      <c r="C21" s="105"/>
      <c r="D21" s="105"/>
      <c r="E21" s="105"/>
    </row>
    <row r="22" spans="1:5" s="180" customFormat="1" ht="12" customHeight="1">
      <c r="A22" s="172" t="s">
        <v>48</v>
      </c>
      <c r="B22" s="6" t="s">
        <v>231</v>
      </c>
      <c r="C22" s="105"/>
      <c r="D22" s="105"/>
      <c r="E22" s="105"/>
    </row>
    <row r="23" spans="1:5" s="180" customFormat="1" ht="12" customHeight="1">
      <c r="A23" s="172" t="s">
        <v>49</v>
      </c>
      <c r="B23" s="6" t="s">
        <v>232</v>
      </c>
      <c r="C23" s="105"/>
      <c r="D23" s="105"/>
      <c r="E23" s="105"/>
    </row>
    <row r="24" spans="1:5" s="180" customFormat="1" ht="12" customHeight="1" thickBot="1">
      <c r="A24" s="172" t="s">
        <v>50</v>
      </c>
      <c r="B24" s="6" t="s">
        <v>331</v>
      </c>
      <c r="C24" s="105"/>
      <c r="D24" s="105"/>
      <c r="E24" s="105"/>
    </row>
    <row r="25" spans="1:5" s="180" customFormat="1" ht="12" customHeight="1" thickBot="1">
      <c r="A25" s="59" t="s">
        <v>6</v>
      </c>
      <c r="B25" s="40" t="s">
        <v>70</v>
      </c>
      <c r="C25" s="109"/>
      <c r="D25" s="109"/>
      <c r="E25" s="109"/>
    </row>
    <row r="26" spans="1:5" s="180" customFormat="1" ht="12" customHeight="1" thickBot="1">
      <c r="A26" s="59" t="s">
        <v>7</v>
      </c>
      <c r="B26" s="40" t="s">
        <v>332</v>
      </c>
      <c r="C26" s="107">
        <f>+C27+C28+C29</f>
        <v>0</v>
      </c>
      <c r="D26" s="107">
        <f t="shared" ref="D26:E26" si="2">+D27+D28+D29</f>
        <v>0</v>
      </c>
      <c r="E26" s="107">
        <f t="shared" si="2"/>
        <v>0</v>
      </c>
    </row>
    <row r="27" spans="1:5" s="180" customFormat="1" ht="12" customHeight="1">
      <c r="A27" s="173" t="s">
        <v>114</v>
      </c>
      <c r="B27" s="174" t="s">
        <v>109</v>
      </c>
      <c r="C27" s="30"/>
      <c r="D27" s="30"/>
      <c r="E27" s="30"/>
    </row>
    <row r="28" spans="1:5" s="180" customFormat="1" ht="12" customHeight="1">
      <c r="A28" s="173" t="s">
        <v>117</v>
      </c>
      <c r="B28" s="174" t="s">
        <v>231</v>
      </c>
      <c r="C28" s="105"/>
      <c r="D28" s="105"/>
      <c r="E28" s="105"/>
    </row>
    <row r="29" spans="1:5" s="180" customFormat="1" ht="12" customHeight="1">
      <c r="A29" s="173" t="s">
        <v>118</v>
      </c>
      <c r="B29" s="175" t="s">
        <v>234</v>
      </c>
      <c r="C29" s="105"/>
      <c r="D29" s="105"/>
      <c r="E29" s="105"/>
    </row>
    <row r="30" spans="1:5" s="180" customFormat="1" ht="12" customHeight="1" thickBot="1">
      <c r="A30" s="172" t="s">
        <v>119</v>
      </c>
      <c r="B30" s="50" t="s">
        <v>333</v>
      </c>
      <c r="C30" s="32"/>
      <c r="D30" s="32"/>
      <c r="E30" s="32"/>
    </row>
    <row r="31" spans="1:5" s="180" customFormat="1" ht="12" customHeight="1" thickBot="1">
      <c r="A31" s="59" t="s">
        <v>8</v>
      </c>
      <c r="B31" s="40" t="s">
        <v>235</v>
      </c>
      <c r="C31" s="107">
        <f>+C32+C33+C34</f>
        <v>0</v>
      </c>
      <c r="D31" s="107">
        <f t="shared" ref="D31:E31" si="3">+D32+D33+D34</f>
        <v>0</v>
      </c>
      <c r="E31" s="107">
        <f t="shared" si="3"/>
        <v>0</v>
      </c>
    </row>
    <row r="32" spans="1:5" s="180" customFormat="1" ht="12" customHeight="1">
      <c r="A32" s="173" t="s">
        <v>34</v>
      </c>
      <c r="B32" s="174" t="s">
        <v>141</v>
      </c>
      <c r="C32" s="30"/>
      <c r="D32" s="30"/>
      <c r="E32" s="30"/>
    </row>
    <row r="33" spans="1:5" s="180" customFormat="1" ht="12" customHeight="1">
      <c r="A33" s="173" t="s">
        <v>35</v>
      </c>
      <c r="B33" s="175" t="s">
        <v>142</v>
      </c>
      <c r="C33" s="108"/>
      <c r="D33" s="108"/>
      <c r="E33" s="108"/>
    </row>
    <row r="34" spans="1:5" s="180" customFormat="1" ht="12" customHeight="1" thickBot="1">
      <c r="A34" s="172" t="s">
        <v>36</v>
      </c>
      <c r="B34" s="50" t="s">
        <v>143</v>
      </c>
      <c r="C34" s="32"/>
      <c r="D34" s="32"/>
      <c r="E34" s="32"/>
    </row>
    <row r="35" spans="1:5" s="125" customFormat="1" ht="12" customHeight="1" thickBot="1">
      <c r="A35" s="59" t="s">
        <v>9</v>
      </c>
      <c r="B35" s="40" t="s">
        <v>223</v>
      </c>
      <c r="C35" s="109"/>
      <c r="D35" s="109"/>
      <c r="E35" s="109"/>
    </row>
    <row r="36" spans="1:5" s="125" customFormat="1" ht="12" customHeight="1" thickBot="1">
      <c r="A36" s="59" t="s">
        <v>10</v>
      </c>
      <c r="B36" s="40" t="s">
        <v>236</v>
      </c>
      <c r="C36" s="116"/>
      <c r="D36" s="116"/>
      <c r="E36" s="116"/>
    </row>
    <row r="37" spans="1:5" s="125" customFormat="1" ht="12" customHeight="1" thickBot="1">
      <c r="A37" s="56" t="s">
        <v>11</v>
      </c>
      <c r="B37" s="40" t="s">
        <v>237</v>
      </c>
      <c r="C37" s="117">
        <f>+C8+C20+C25+C26+C31+C35+C36</f>
        <v>90</v>
      </c>
      <c r="D37" s="117">
        <f t="shared" ref="D37:E37" si="4">+D8+D20+D25+D26+D31+D35+D36</f>
        <v>0</v>
      </c>
      <c r="E37" s="117">
        <f t="shared" si="4"/>
        <v>90</v>
      </c>
    </row>
    <row r="38" spans="1:5" s="125" customFormat="1" ht="12" customHeight="1" thickBot="1">
      <c r="A38" s="72" t="s">
        <v>12</v>
      </c>
      <c r="B38" s="40" t="s">
        <v>238</v>
      </c>
      <c r="C38" s="117">
        <f>+C39+C40+C41</f>
        <v>84813</v>
      </c>
      <c r="D38" s="117">
        <f t="shared" ref="D38:E38" si="5">+D39+D40+D41</f>
        <v>34298</v>
      </c>
      <c r="E38" s="117">
        <f t="shared" si="5"/>
        <v>119111</v>
      </c>
    </row>
    <row r="39" spans="1:5" s="125" customFormat="1" ht="12" customHeight="1">
      <c r="A39" s="173" t="s">
        <v>239</v>
      </c>
      <c r="B39" s="174" t="s">
        <v>97</v>
      </c>
      <c r="C39" s="30">
        <v>7816</v>
      </c>
      <c r="D39" s="30">
        <v>0</v>
      </c>
      <c r="E39" s="30">
        <v>7816</v>
      </c>
    </row>
    <row r="40" spans="1:5" s="125" customFormat="1" ht="12" customHeight="1">
      <c r="A40" s="173" t="s">
        <v>240</v>
      </c>
      <c r="B40" s="175" t="s">
        <v>0</v>
      </c>
      <c r="C40" s="108"/>
      <c r="D40" s="108"/>
      <c r="E40" s="108"/>
    </row>
    <row r="41" spans="1:5" s="180" customFormat="1" ht="12" customHeight="1" thickBot="1">
      <c r="A41" s="172" t="s">
        <v>241</v>
      </c>
      <c r="B41" s="50" t="s">
        <v>242</v>
      </c>
      <c r="C41" s="32">
        <v>76997</v>
      </c>
      <c r="D41" s="32">
        <v>34298</v>
      </c>
      <c r="E41" s="32">
        <v>111295</v>
      </c>
    </row>
    <row r="42" spans="1:5" s="180" customFormat="1" ht="15" customHeight="1" thickBot="1">
      <c r="A42" s="72" t="s">
        <v>13</v>
      </c>
      <c r="B42" s="73" t="s">
        <v>243</v>
      </c>
      <c r="C42" s="120">
        <f>+C37+C38</f>
        <v>84903</v>
      </c>
      <c r="D42" s="120">
        <f t="shared" ref="D42:E42" si="6">+D37+D38</f>
        <v>34298</v>
      </c>
      <c r="E42" s="120">
        <f t="shared" si="6"/>
        <v>119201</v>
      </c>
    </row>
    <row r="43" spans="1:5" s="180" customFormat="1" ht="15" customHeight="1">
      <c r="A43" s="74"/>
      <c r="B43" s="75"/>
      <c r="C43" s="118"/>
      <c r="D43" s="118"/>
      <c r="E43" s="118"/>
    </row>
    <row r="44" spans="1:5" ht="13.8" thickBot="1">
      <c r="A44" s="76"/>
      <c r="B44" s="77"/>
      <c r="C44" s="119"/>
      <c r="D44" s="119"/>
      <c r="E44" s="119"/>
    </row>
    <row r="45" spans="1:5" s="179" customFormat="1" ht="16.5" customHeight="1" thickBot="1">
      <c r="A45" s="78"/>
      <c r="B45" s="79" t="s">
        <v>24</v>
      </c>
      <c r="C45" s="120"/>
      <c r="D45" s="120"/>
      <c r="E45" s="120"/>
    </row>
    <row r="46" spans="1:5" s="181" customFormat="1" ht="12" customHeight="1" thickBot="1">
      <c r="A46" s="59" t="s">
        <v>4</v>
      </c>
      <c r="B46" s="40" t="s">
        <v>244</v>
      </c>
      <c r="C46" s="107">
        <f>SUM(C47:C51)</f>
        <v>83333</v>
      </c>
      <c r="D46" s="107">
        <f t="shared" ref="D46:E46" si="7">SUM(D47:D51)</f>
        <v>34298</v>
      </c>
      <c r="E46" s="107">
        <f t="shared" si="7"/>
        <v>117631</v>
      </c>
    </row>
    <row r="47" spans="1:5" ht="12" customHeight="1">
      <c r="A47" s="172" t="s">
        <v>41</v>
      </c>
      <c r="B47" s="7" t="s">
        <v>17</v>
      </c>
      <c r="C47" s="30">
        <v>51154</v>
      </c>
      <c r="D47" s="30">
        <v>392</v>
      </c>
      <c r="E47" s="30">
        <v>51546</v>
      </c>
    </row>
    <row r="48" spans="1:5" ht="12" customHeight="1">
      <c r="A48" s="172" t="s">
        <v>42</v>
      </c>
      <c r="B48" s="6" t="s">
        <v>79</v>
      </c>
      <c r="C48" s="31">
        <v>14068</v>
      </c>
      <c r="D48" s="31">
        <v>106</v>
      </c>
      <c r="E48" s="31">
        <v>14174</v>
      </c>
    </row>
    <row r="49" spans="1:5" ht="12" customHeight="1">
      <c r="A49" s="172" t="s">
        <v>43</v>
      </c>
      <c r="B49" s="6" t="s">
        <v>60</v>
      </c>
      <c r="C49" s="31">
        <v>18111</v>
      </c>
      <c r="D49" s="31">
        <v>0</v>
      </c>
      <c r="E49" s="31">
        <v>18111</v>
      </c>
    </row>
    <row r="50" spans="1:5" ht="12" customHeight="1">
      <c r="A50" s="172" t="s">
        <v>44</v>
      </c>
      <c r="B50" s="6" t="s">
        <v>80</v>
      </c>
      <c r="C50" s="31"/>
      <c r="D50" s="31">
        <v>33800</v>
      </c>
      <c r="E50" s="31">
        <v>33800</v>
      </c>
    </row>
    <row r="51" spans="1:5" ht="12" customHeight="1" thickBot="1">
      <c r="A51" s="172" t="s">
        <v>61</v>
      </c>
      <c r="B51" s="6" t="s">
        <v>81</v>
      </c>
      <c r="C51" s="31"/>
      <c r="D51" s="31"/>
      <c r="E51" s="31"/>
    </row>
    <row r="52" spans="1:5" ht="12" customHeight="1" thickBot="1">
      <c r="A52" s="59" t="s">
        <v>5</v>
      </c>
      <c r="B52" s="40" t="s">
        <v>245</v>
      </c>
      <c r="C52" s="107">
        <f>SUM(C53:C55)</f>
        <v>1570</v>
      </c>
      <c r="D52" s="107">
        <f t="shared" ref="D52:E52" si="8">SUM(D53:D55)</f>
        <v>0</v>
      </c>
      <c r="E52" s="107">
        <f t="shared" si="8"/>
        <v>1570</v>
      </c>
    </row>
    <row r="53" spans="1:5" s="181" customFormat="1" ht="12" customHeight="1">
      <c r="A53" s="172" t="s">
        <v>47</v>
      </c>
      <c r="B53" s="7" t="s">
        <v>93</v>
      </c>
      <c r="C53" s="30">
        <v>1000</v>
      </c>
      <c r="D53" s="30">
        <v>0</v>
      </c>
      <c r="E53" s="30">
        <v>1000</v>
      </c>
    </row>
    <row r="54" spans="1:5" ht="12" customHeight="1">
      <c r="A54" s="172" t="s">
        <v>48</v>
      </c>
      <c r="B54" s="6" t="s">
        <v>83</v>
      </c>
      <c r="C54" s="31">
        <v>570</v>
      </c>
      <c r="D54" s="31">
        <v>0</v>
      </c>
      <c r="E54" s="31">
        <v>570</v>
      </c>
    </row>
    <row r="55" spans="1:5" ht="12" customHeight="1">
      <c r="A55" s="172" t="s">
        <v>49</v>
      </c>
      <c r="B55" s="6" t="s">
        <v>25</v>
      </c>
      <c r="C55" s="31"/>
      <c r="D55" s="31"/>
      <c r="E55" s="31"/>
    </row>
    <row r="56" spans="1:5" ht="12" customHeight="1" thickBot="1">
      <c r="A56" s="172" t="s">
        <v>50</v>
      </c>
      <c r="B56" s="6" t="s">
        <v>334</v>
      </c>
      <c r="C56" s="31"/>
      <c r="D56" s="31"/>
      <c r="E56" s="31"/>
    </row>
    <row r="57" spans="1:5" ht="12" customHeight="1" thickBot="1">
      <c r="A57" s="59" t="s">
        <v>6</v>
      </c>
      <c r="B57" s="40" t="s">
        <v>1</v>
      </c>
      <c r="C57" s="109"/>
      <c r="D57" s="109"/>
      <c r="E57" s="109"/>
    </row>
    <row r="58" spans="1:5" ht="15" customHeight="1" thickBot="1">
      <c r="A58" s="59" t="s">
        <v>7</v>
      </c>
      <c r="B58" s="80" t="s">
        <v>338</v>
      </c>
      <c r="C58" s="121">
        <f>+C46+C52+C57</f>
        <v>84903</v>
      </c>
      <c r="D58" s="121">
        <f t="shared" ref="D58:E58" si="9">+D46+D52+D57</f>
        <v>34298</v>
      </c>
      <c r="E58" s="121">
        <f t="shared" si="9"/>
        <v>119201</v>
      </c>
    </row>
    <row r="59" spans="1:5" ht="13.8" thickBot="1">
      <c r="C59" s="122"/>
      <c r="D59" s="122"/>
      <c r="E59" s="122"/>
    </row>
    <row r="60" spans="1:5" ht="15" customHeight="1" thickBot="1">
      <c r="A60" s="83" t="s">
        <v>329</v>
      </c>
      <c r="B60" s="84"/>
      <c r="C60" s="39">
        <v>17</v>
      </c>
      <c r="D60" s="39">
        <v>17</v>
      </c>
      <c r="E60" s="39">
        <v>17</v>
      </c>
    </row>
    <row r="61" spans="1:5" ht="14.25" customHeight="1" thickBot="1">
      <c r="A61" s="83" t="s">
        <v>90</v>
      </c>
      <c r="B61" s="84"/>
      <c r="C61" s="39"/>
      <c r="D61" s="39"/>
      <c r="E61" s="39"/>
    </row>
  </sheetData>
  <sheetProtection formatCells="0"/>
  <phoneticPr fontId="2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2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6" sqref="C56"/>
    </sheetView>
  </sheetViews>
  <sheetFormatPr defaultColWidth="9.33203125" defaultRowHeight="13.2"/>
  <cols>
    <col min="1" max="1" width="13.77734375" style="81" customWidth="1"/>
    <col min="2" max="2" width="79.109375" style="82" customWidth="1"/>
    <col min="3" max="3" width="25" style="82" customWidth="1"/>
    <col min="4" max="16384" width="9.33203125" style="82"/>
  </cols>
  <sheetData>
    <row r="1" spans="1:3" s="61" customFormat="1" ht="21" customHeight="1" thickBot="1">
      <c r="A1" s="60"/>
      <c r="B1" s="62"/>
      <c r="C1" s="176" t="str">
        <f>+CONCATENATE("9.2.2. melléklet a ……/",LEFT(ÖSSZEFÜGGÉSEK!A5,4),". (….) önkormányzati rendelethez")</f>
        <v>9.2.2. melléklet a ……/2015. (….) önkormányzati rendelethez</v>
      </c>
    </row>
    <row r="2" spans="1:3" s="177" customFormat="1" ht="25.5" customHeight="1">
      <c r="A2" s="136" t="s">
        <v>88</v>
      </c>
      <c r="B2" s="110" t="s">
        <v>227</v>
      </c>
      <c r="C2" s="123" t="s">
        <v>26</v>
      </c>
    </row>
    <row r="3" spans="1:3" s="177" customFormat="1" ht="23.4" thickBot="1">
      <c r="A3" s="170" t="s">
        <v>87</v>
      </c>
      <c r="B3" s="111" t="s">
        <v>246</v>
      </c>
      <c r="C3" s="124" t="s">
        <v>27</v>
      </c>
    </row>
    <row r="4" spans="1:3" s="178" customFormat="1" ht="15.9" customHeight="1" thickBot="1">
      <c r="A4" s="64"/>
      <c r="B4" s="64"/>
      <c r="C4" s="65" t="s">
        <v>20</v>
      </c>
    </row>
    <row r="5" spans="1:3" ht="13.8" thickBot="1">
      <c r="A5" s="137" t="s">
        <v>89</v>
      </c>
      <c r="B5" s="66" t="s">
        <v>21</v>
      </c>
      <c r="C5" s="67" t="s">
        <v>22</v>
      </c>
    </row>
    <row r="6" spans="1:3" s="179" customFormat="1" ht="12.9" customHeight="1" thickBot="1">
      <c r="A6" s="56" t="s">
        <v>313</v>
      </c>
      <c r="B6" s="57" t="s">
        <v>314</v>
      </c>
      <c r="C6" s="58" t="s">
        <v>315</v>
      </c>
    </row>
    <row r="7" spans="1:3" s="179" customFormat="1" ht="15.9" customHeight="1" thickBot="1">
      <c r="A7" s="68"/>
      <c r="B7" s="69" t="s">
        <v>23</v>
      </c>
      <c r="C7" s="70"/>
    </row>
    <row r="8" spans="1:3" s="125" customFormat="1" ht="12" customHeight="1" thickBot="1">
      <c r="A8" s="56" t="s">
        <v>4</v>
      </c>
      <c r="B8" s="71" t="s">
        <v>330</v>
      </c>
      <c r="C8" s="107">
        <f>SUM(C9:C19)</f>
        <v>0</v>
      </c>
    </row>
    <row r="9" spans="1:3" s="125" customFormat="1" ht="12" customHeight="1">
      <c r="A9" s="171" t="s">
        <v>41</v>
      </c>
      <c r="B9" s="8" t="s">
        <v>127</v>
      </c>
      <c r="C9" s="114"/>
    </row>
    <row r="10" spans="1:3" s="125" customFormat="1" ht="12" customHeight="1">
      <c r="A10" s="172" t="s">
        <v>42</v>
      </c>
      <c r="B10" s="6" t="s">
        <v>128</v>
      </c>
      <c r="C10" s="105"/>
    </row>
    <row r="11" spans="1:3" s="125" customFormat="1" ht="12" customHeight="1">
      <c r="A11" s="172" t="s">
        <v>43</v>
      </c>
      <c r="B11" s="6" t="s">
        <v>129</v>
      </c>
      <c r="C11" s="105"/>
    </row>
    <row r="12" spans="1:3" s="125" customFormat="1" ht="12" customHeight="1">
      <c r="A12" s="172" t="s">
        <v>44</v>
      </c>
      <c r="B12" s="6" t="s">
        <v>130</v>
      </c>
      <c r="C12" s="105"/>
    </row>
    <row r="13" spans="1:3" s="125" customFormat="1" ht="12" customHeight="1">
      <c r="A13" s="172" t="s">
        <v>61</v>
      </c>
      <c r="B13" s="6" t="s">
        <v>131</v>
      </c>
      <c r="C13" s="105"/>
    </row>
    <row r="14" spans="1:3" s="125" customFormat="1" ht="12" customHeight="1">
      <c r="A14" s="172" t="s">
        <v>45</v>
      </c>
      <c r="B14" s="6" t="s">
        <v>228</v>
      </c>
      <c r="C14" s="105"/>
    </row>
    <row r="15" spans="1:3" s="125" customFormat="1" ht="12" customHeight="1">
      <c r="A15" s="172" t="s">
        <v>46</v>
      </c>
      <c r="B15" s="5" t="s">
        <v>229</v>
      </c>
      <c r="C15" s="105"/>
    </row>
    <row r="16" spans="1:3" s="125" customFormat="1" ht="12" customHeight="1">
      <c r="A16" s="172" t="s">
        <v>53</v>
      </c>
      <c r="B16" s="6" t="s">
        <v>134</v>
      </c>
      <c r="C16" s="115"/>
    </row>
    <row r="17" spans="1:3" s="180" customFormat="1" ht="12" customHeight="1">
      <c r="A17" s="172" t="s">
        <v>54</v>
      </c>
      <c r="B17" s="6" t="s">
        <v>135</v>
      </c>
      <c r="C17" s="105"/>
    </row>
    <row r="18" spans="1:3" s="180" customFormat="1" ht="12" customHeight="1">
      <c r="A18" s="172" t="s">
        <v>55</v>
      </c>
      <c r="B18" s="6" t="s">
        <v>260</v>
      </c>
      <c r="C18" s="106"/>
    </row>
    <row r="19" spans="1:3" s="180" customFormat="1" ht="12" customHeight="1" thickBot="1">
      <c r="A19" s="172" t="s">
        <v>56</v>
      </c>
      <c r="B19" s="5" t="s">
        <v>136</v>
      </c>
      <c r="C19" s="106"/>
    </row>
    <row r="20" spans="1:3" s="125" customFormat="1" ht="12" customHeight="1" thickBot="1">
      <c r="A20" s="56" t="s">
        <v>5</v>
      </c>
      <c r="B20" s="71" t="s">
        <v>230</v>
      </c>
      <c r="C20" s="107">
        <f>SUM(C21:C23)</f>
        <v>0</v>
      </c>
    </row>
    <row r="21" spans="1:3" s="180" customFormat="1" ht="12" customHeight="1">
      <c r="A21" s="172" t="s">
        <v>47</v>
      </c>
      <c r="B21" s="7" t="s">
        <v>104</v>
      </c>
      <c r="C21" s="105"/>
    </row>
    <row r="22" spans="1:3" s="180" customFormat="1" ht="12" customHeight="1">
      <c r="A22" s="172" t="s">
        <v>48</v>
      </c>
      <c r="B22" s="6" t="s">
        <v>231</v>
      </c>
      <c r="C22" s="105"/>
    </row>
    <row r="23" spans="1:3" s="180" customFormat="1" ht="12" customHeight="1">
      <c r="A23" s="172" t="s">
        <v>49</v>
      </c>
      <c r="B23" s="6" t="s">
        <v>232</v>
      </c>
      <c r="C23" s="105"/>
    </row>
    <row r="24" spans="1:3" s="180" customFormat="1" ht="12" customHeight="1" thickBot="1">
      <c r="A24" s="172" t="s">
        <v>50</v>
      </c>
      <c r="B24" s="6" t="s">
        <v>331</v>
      </c>
      <c r="C24" s="105"/>
    </row>
    <row r="25" spans="1:3" s="180" customFormat="1" ht="12" customHeight="1" thickBot="1">
      <c r="A25" s="59" t="s">
        <v>6</v>
      </c>
      <c r="B25" s="40" t="s">
        <v>70</v>
      </c>
      <c r="C25" s="109"/>
    </row>
    <row r="26" spans="1:3" s="180" customFormat="1" ht="12" customHeight="1" thickBot="1">
      <c r="A26" s="59" t="s">
        <v>7</v>
      </c>
      <c r="B26" s="40" t="s">
        <v>332</v>
      </c>
      <c r="C26" s="107">
        <f>+C27+C28+C29</f>
        <v>0</v>
      </c>
    </row>
    <row r="27" spans="1:3" s="180" customFormat="1" ht="12" customHeight="1">
      <c r="A27" s="173" t="s">
        <v>114</v>
      </c>
      <c r="B27" s="174" t="s">
        <v>109</v>
      </c>
      <c r="C27" s="30"/>
    </row>
    <row r="28" spans="1:3" s="180" customFormat="1" ht="12" customHeight="1">
      <c r="A28" s="173" t="s">
        <v>117</v>
      </c>
      <c r="B28" s="174" t="s">
        <v>231</v>
      </c>
      <c r="C28" s="105"/>
    </row>
    <row r="29" spans="1:3" s="180" customFormat="1" ht="12" customHeight="1">
      <c r="A29" s="173" t="s">
        <v>118</v>
      </c>
      <c r="B29" s="175" t="s">
        <v>234</v>
      </c>
      <c r="C29" s="105"/>
    </row>
    <row r="30" spans="1:3" s="180" customFormat="1" ht="12" customHeight="1" thickBot="1">
      <c r="A30" s="172" t="s">
        <v>119</v>
      </c>
      <c r="B30" s="50" t="s">
        <v>333</v>
      </c>
      <c r="C30" s="32"/>
    </row>
    <row r="31" spans="1:3" s="180" customFormat="1" ht="12" customHeight="1" thickBot="1">
      <c r="A31" s="59" t="s">
        <v>8</v>
      </c>
      <c r="B31" s="40" t="s">
        <v>235</v>
      </c>
      <c r="C31" s="107">
        <f>+C32+C33+C34</f>
        <v>0</v>
      </c>
    </row>
    <row r="32" spans="1:3" s="180" customFormat="1" ht="12" customHeight="1">
      <c r="A32" s="173" t="s">
        <v>34</v>
      </c>
      <c r="B32" s="174" t="s">
        <v>141</v>
      </c>
      <c r="C32" s="30"/>
    </row>
    <row r="33" spans="1:3" s="180" customFormat="1" ht="12" customHeight="1">
      <c r="A33" s="173" t="s">
        <v>35</v>
      </c>
      <c r="B33" s="175" t="s">
        <v>142</v>
      </c>
      <c r="C33" s="108"/>
    </row>
    <row r="34" spans="1:3" s="180" customFormat="1" ht="12" customHeight="1" thickBot="1">
      <c r="A34" s="172" t="s">
        <v>36</v>
      </c>
      <c r="B34" s="50" t="s">
        <v>143</v>
      </c>
      <c r="C34" s="32"/>
    </row>
    <row r="35" spans="1:3" s="125" customFormat="1" ht="12" customHeight="1" thickBot="1">
      <c r="A35" s="59" t="s">
        <v>9</v>
      </c>
      <c r="B35" s="40" t="s">
        <v>223</v>
      </c>
      <c r="C35" s="109"/>
    </row>
    <row r="36" spans="1:3" s="125" customFormat="1" ht="12" customHeight="1" thickBot="1">
      <c r="A36" s="59" t="s">
        <v>10</v>
      </c>
      <c r="B36" s="40" t="s">
        <v>236</v>
      </c>
      <c r="C36" s="116"/>
    </row>
    <row r="37" spans="1:3" s="125" customFormat="1" ht="12" customHeight="1" thickBot="1">
      <c r="A37" s="56" t="s">
        <v>11</v>
      </c>
      <c r="B37" s="40" t="s">
        <v>237</v>
      </c>
      <c r="C37" s="117">
        <f>+C8+C20+C25+C26+C31+C35+C36</f>
        <v>0</v>
      </c>
    </row>
    <row r="38" spans="1:3" s="125" customFormat="1" ht="12" customHeight="1" thickBot="1">
      <c r="A38" s="72" t="s">
        <v>12</v>
      </c>
      <c r="B38" s="40" t="s">
        <v>238</v>
      </c>
      <c r="C38" s="117">
        <f>+C39+C40+C41</f>
        <v>0</v>
      </c>
    </row>
    <row r="39" spans="1:3" s="125" customFormat="1" ht="12" customHeight="1">
      <c r="A39" s="173" t="s">
        <v>239</v>
      </c>
      <c r="B39" s="174" t="s">
        <v>97</v>
      </c>
      <c r="C39" s="30"/>
    </row>
    <row r="40" spans="1:3" s="125" customFormat="1" ht="12" customHeight="1">
      <c r="A40" s="173" t="s">
        <v>240</v>
      </c>
      <c r="B40" s="175" t="s">
        <v>0</v>
      </c>
      <c r="C40" s="108"/>
    </row>
    <row r="41" spans="1:3" s="180" customFormat="1" ht="12" customHeight="1" thickBot="1">
      <c r="A41" s="172" t="s">
        <v>241</v>
      </c>
      <c r="B41" s="50" t="s">
        <v>242</v>
      </c>
      <c r="C41" s="32"/>
    </row>
    <row r="42" spans="1:3" s="180" customFormat="1" ht="15" customHeight="1" thickBot="1">
      <c r="A42" s="72" t="s">
        <v>13</v>
      </c>
      <c r="B42" s="73" t="s">
        <v>243</v>
      </c>
      <c r="C42" s="120">
        <f>+C37+C38</f>
        <v>0</v>
      </c>
    </row>
    <row r="43" spans="1:3" s="180" customFormat="1" ht="15" customHeight="1">
      <c r="A43" s="74"/>
      <c r="B43" s="75"/>
      <c r="C43" s="118"/>
    </row>
    <row r="44" spans="1:3" ht="13.8" thickBot="1">
      <c r="A44" s="76"/>
      <c r="B44" s="77"/>
      <c r="C44" s="119"/>
    </row>
    <row r="45" spans="1:3" s="179" customFormat="1" ht="16.5" customHeight="1" thickBot="1">
      <c r="A45" s="78"/>
      <c r="B45" s="79" t="s">
        <v>24</v>
      </c>
      <c r="C45" s="120"/>
    </row>
    <row r="46" spans="1:3" s="181" customFormat="1" ht="12" customHeight="1" thickBot="1">
      <c r="A46" s="59" t="s">
        <v>4</v>
      </c>
      <c r="B46" s="40" t="s">
        <v>244</v>
      </c>
      <c r="C46" s="107">
        <f>SUM(C47:C51)</f>
        <v>0</v>
      </c>
    </row>
    <row r="47" spans="1:3" ht="12" customHeight="1">
      <c r="A47" s="172" t="s">
        <v>41</v>
      </c>
      <c r="B47" s="7" t="s">
        <v>17</v>
      </c>
      <c r="C47" s="30"/>
    </row>
    <row r="48" spans="1:3" ht="12" customHeight="1">
      <c r="A48" s="172" t="s">
        <v>42</v>
      </c>
      <c r="B48" s="6" t="s">
        <v>79</v>
      </c>
      <c r="C48" s="31"/>
    </row>
    <row r="49" spans="1:3" ht="12" customHeight="1">
      <c r="A49" s="172" t="s">
        <v>43</v>
      </c>
      <c r="B49" s="6" t="s">
        <v>60</v>
      </c>
      <c r="C49" s="31"/>
    </row>
    <row r="50" spans="1:3" ht="12" customHeight="1">
      <c r="A50" s="172" t="s">
        <v>44</v>
      </c>
      <c r="B50" s="6" t="s">
        <v>80</v>
      </c>
      <c r="C50" s="31"/>
    </row>
    <row r="51" spans="1:3" ht="12" customHeight="1" thickBot="1">
      <c r="A51" s="172" t="s">
        <v>61</v>
      </c>
      <c r="B51" s="6" t="s">
        <v>81</v>
      </c>
      <c r="C51" s="31"/>
    </row>
    <row r="52" spans="1:3" ht="12" customHeight="1" thickBot="1">
      <c r="A52" s="59" t="s">
        <v>5</v>
      </c>
      <c r="B52" s="40" t="s">
        <v>245</v>
      </c>
      <c r="C52" s="107">
        <f>SUM(C53:C55)</f>
        <v>0</v>
      </c>
    </row>
    <row r="53" spans="1:3" s="181" customFormat="1" ht="12" customHeight="1">
      <c r="A53" s="172" t="s">
        <v>47</v>
      </c>
      <c r="B53" s="7" t="s">
        <v>93</v>
      </c>
      <c r="C53" s="30"/>
    </row>
    <row r="54" spans="1:3" ht="12" customHeight="1">
      <c r="A54" s="172" t="s">
        <v>48</v>
      </c>
      <c r="B54" s="6" t="s">
        <v>83</v>
      </c>
      <c r="C54" s="31"/>
    </row>
    <row r="55" spans="1:3" ht="12" customHeight="1">
      <c r="A55" s="172" t="s">
        <v>49</v>
      </c>
      <c r="B55" s="6" t="s">
        <v>25</v>
      </c>
      <c r="C55" s="31"/>
    </row>
    <row r="56" spans="1:3" ht="12" customHeight="1" thickBot="1">
      <c r="A56" s="172" t="s">
        <v>50</v>
      </c>
      <c r="B56" s="6" t="s">
        <v>334</v>
      </c>
      <c r="C56" s="31"/>
    </row>
    <row r="57" spans="1:3" ht="15" customHeight="1" thickBot="1">
      <c r="A57" s="59" t="s">
        <v>6</v>
      </c>
      <c r="B57" s="40" t="s">
        <v>1</v>
      </c>
      <c r="C57" s="109"/>
    </row>
    <row r="58" spans="1:3" ht="13.8" thickBot="1">
      <c r="A58" s="59" t="s">
        <v>7</v>
      </c>
      <c r="B58" s="80" t="s">
        <v>338</v>
      </c>
      <c r="C58" s="121">
        <f>+C46+C52+C57</f>
        <v>0</v>
      </c>
    </row>
    <row r="59" spans="1:3" ht="15" customHeight="1" thickBot="1">
      <c r="C59" s="122"/>
    </row>
    <row r="60" spans="1:3" ht="14.25" customHeight="1" thickBot="1">
      <c r="A60" s="83" t="s">
        <v>329</v>
      </c>
      <c r="B60" s="84"/>
      <c r="C60" s="39"/>
    </row>
    <row r="61" spans="1:3" ht="13.8" thickBot="1">
      <c r="A61" s="83" t="s">
        <v>90</v>
      </c>
      <c r="B61" s="84"/>
      <c r="C61" s="39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E60"/>
  <sheetViews>
    <sheetView workbookViewId="0">
      <selection activeCell="B1" sqref="B1"/>
    </sheetView>
  </sheetViews>
  <sheetFormatPr defaultColWidth="9.33203125" defaultRowHeight="13.2"/>
  <cols>
    <col min="1" max="1" width="13.77734375" style="81" customWidth="1"/>
    <col min="2" max="2" width="79.109375" style="82" customWidth="1"/>
    <col min="3" max="3" width="25" style="82" customWidth="1"/>
    <col min="4" max="4" width="17.109375" style="82" customWidth="1"/>
    <col min="5" max="5" width="17.44140625" style="82" customWidth="1"/>
    <col min="6" max="16384" width="9.33203125" style="82"/>
  </cols>
  <sheetData>
    <row r="1" spans="1:5" s="61" customFormat="1" ht="21" customHeight="1" thickBot="1">
      <c r="A1" s="60"/>
      <c r="B1" s="210" t="s">
        <v>368</v>
      </c>
      <c r="C1" s="176"/>
    </row>
    <row r="2" spans="1:5" s="177" customFormat="1" ht="25.5" customHeight="1">
      <c r="A2" s="136" t="s">
        <v>88</v>
      </c>
      <c r="B2" s="110" t="s">
        <v>355</v>
      </c>
      <c r="C2" s="123" t="s">
        <v>27</v>
      </c>
    </row>
    <row r="3" spans="1:5" s="177" customFormat="1" ht="23.4" thickBot="1">
      <c r="A3" s="170" t="s">
        <v>87</v>
      </c>
      <c r="B3" s="111" t="s">
        <v>226</v>
      </c>
      <c r="C3" s="124" t="s">
        <v>19</v>
      </c>
    </row>
    <row r="4" spans="1:5" s="178" customFormat="1" ht="15.9" customHeight="1" thickBot="1">
      <c r="A4" s="64"/>
      <c r="B4" s="64"/>
      <c r="C4" s="65" t="s">
        <v>20</v>
      </c>
    </row>
    <row r="5" spans="1:5" ht="13.8" thickBot="1">
      <c r="A5" s="137" t="s">
        <v>89</v>
      </c>
      <c r="B5" s="66" t="s">
        <v>21</v>
      </c>
      <c r="C5" s="67" t="s">
        <v>22</v>
      </c>
      <c r="D5" s="28" t="s">
        <v>360</v>
      </c>
      <c r="E5" s="28" t="s">
        <v>361</v>
      </c>
    </row>
    <row r="6" spans="1:5" s="179" customFormat="1" ht="12.9" customHeight="1" thickBot="1">
      <c r="A6" s="56" t="s">
        <v>313</v>
      </c>
      <c r="B6" s="57" t="s">
        <v>314</v>
      </c>
      <c r="C6" s="58" t="s">
        <v>315</v>
      </c>
      <c r="D6" s="140" t="s">
        <v>317</v>
      </c>
      <c r="E6" s="140" t="s">
        <v>316</v>
      </c>
    </row>
    <row r="7" spans="1:5" s="179" customFormat="1" ht="15.9" customHeight="1" thickBot="1">
      <c r="A7" s="68"/>
      <c r="B7" s="69" t="s">
        <v>23</v>
      </c>
      <c r="C7" s="70"/>
      <c r="D7" s="70"/>
      <c r="E7" s="70"/>
    </row>
    <row r="8" spans="1:5" s="125" customFormat="1" ht="12" customHeight="1" thickBot="1">
      <c r="A8" s="56" t="s">
        <v>4</v>
      </c>
      <c r="B8" s="71" t="s">
        <v>330</v>
      </c>
      <c r="C8" s="107">
        <f>SUM(C9:C19)</f>
        <v>19053</v>
      </c>
      <c r="D8" s="107">
        <f t="shared" ref="D8:E8" si="0">SUM(D9:D19)</f>
        <v>4125</v>
      </c>
      <c r="E8" s="107">
        <f t="shared" si="0"/>
        <v>23178</v>
      </c>
    </row>
    <row r="9" spans="1:5" s="125" customFormat="1" ht="12" customHeight="1">
      <c r="A9" s="171" t="s">
        <v>41</v>
      </c>
      <c r="B9" s="8" t="s">
        <v>127</v>
      </c>
      <c r="C9" s="114"/>
      <c r="D9" s="114"/>
      <c r="E9" s="114"/>
    </row>
    <row r="10" spans="1:5" s="125" customFormat="1" ht="12" customHeight="1">
      <c r="A10" s="172" t="s">
        <v>42</v>
      </c>
      <c r="B10" s="6" t="s">
        <v>128</v>
      </c>
      <c r="C10" s="105"/>
      <c r="D10" s="105"/>
      <c r="E10" s="105"/>
    </row>
    <row r="11" spans="1:5" s="125" customFormat="1" ht="12" customHeight="1">
      <c r="A11" s="172" t="s">
        <v>43</v>
      </c>
      <c r="B11" s="6" t="s">
        <v>129</v>
      </c>
      <c r="C11" s="105"/>
      <c r="D11" s="105"/>
      <c r="E11" s="105"/>
    </row>
    <row r="12" spans="1:5" s="125" customFormat="1" ht="12" customHeight="1">
      <c r="A12" s="172" t="s">
        <v>44</v>
      </c>
      <c r="B12" s="6" t="s">
        <v>130</v>
      </c>
      <c r="C12" s="105"/>
      <c r="D12" s="105"/>
      <c r="E12" s="105"/>
    </row>
    <row r="13" spans="1:5" s="125" customFormat="1" ht="12" customHeight="1">
      <c r="A13" s="172" t="s">
        <v>61</v>
      </c>
      <c r="B13" s="6" t="s">
        <v>131</v>
      </c>
      <c r="C13" s="105">
        <v>15000</v>
      </c>
      <c r="D13" s="105">
        <v>1154</v>
      </c>
      <c r="E13" s="105">
        <v>16154</v>
      </c>
    </row>
    <row r="14" spans="1:5" s="125" customFormat="1" ht="12" customHeight="1">
      <c r="A14" s="172" t="s">
        <v>45</v>
      </c>
      <c r="B14" s="6" t="s">
        <v>228</v>
      </c>
      <c r="C14" s="105">
        <v>4053</v>
      </c>
      <c r="D14" s="105">
        <v>312</v>
      </c>
      <c r="E14" s="105">
        <v>4365</v>
      </c>
    </row>
    <row r="15" spans="1:5" s="125" customFormat="1" ht="12" customHeight="1">
      <c r="A15" s="172" t="s">
        <v>46</v>
      </c>
      <c r="B15" s="5" t="s">
        <v>229</v>
      </c>
      <c r="C15" s="105"/>
      <c r="D15" s="105">
        <v>2659</v>
      </c>
      <c r="E15" s="105">
        <v>2659</v>
      </c>
    </row>
    <row r="16" spans="1:5" s="125" customFormat="1" ht="12" customHeight="1">
      <c r="A16" s="172" t="s">
        <v>53</v>
      </c>
      <c r="B16" s="6" t="s">
        <v>134</v>
      </c>
      <c r="C16" s="115"/>
      <c r="D16" s="115"/>
      <c r="E16" s="115"/>
    </row>
    <row r="17" spans="1:5" s="180" customFormat="1" ht="12" customHeight="1">
      <c r="A17" s="172" t="s">
        <v>54</v>
      </c>
      <c r="B17" s="6" t="s">
        <v>135</v>
      </c>
      <c r="C17" s="105"/>
      <c r="D17" s="105"/>
      <c r="E17" s="105"/>
    </row>
    <row r="18" spans="1:5" s="180" customFormat="1" ht="12" customHeight="1">
      <c r="A18" s="172" t="s">
        <v>55</v>
      </c>
      <c r="B18" s="6" t="s">
        <v>260</v>
      </c>
      <c r="C18" s="106"/>
      <c r="D18" s="106"/>
      <c r="E18" s="106"/>
    </row>
    <row r="19" spans="1:5" s="180" customFormat="1" ht="12" customHeight="1" thickBot="1">
      <c r="A19" s="172" t="s">
        <v>56</v>
      </c>
      <c r="B19" s="5" t="s">
        <v>136</v>
      </c>
      <c r="C19" s="106"/>
      <c r="D19" s="106"/>
      <c r="E19" s="106"/>
    </row>
    <row r="20" spans="1:5" s="125" customFormat="1" ht="12" customHeight="1" thickBot="1">
      <c r="A20" s="56" t="s">
        <v>5</v>
      </c>
      <c r="B20" s="71" t="s">
        <v>230</v>
      </c>
      <c r="C20" s="107">
        <f>SUM(C21:C23)</f>
        <v>0</v>
      </c>
      <c r="D20" s="107">
        <f t="shared" ref="D20:E20" si="1">SUM(D21:D23)</f>
        <v>0</v>
      </c>
      <c r="E20" s="107">
        <f t="shared" si="1"/>
        <v>0</v>
      </c>
    </row>
    <row r="21" spans="1:5" s="180" customFormat="1" ht="12" customHeight="1">
      <c r="A21" s="172" t="s">
        <v>47</v>
      </c>
      <c r="B21" s="7" t="s">
        <v>104</v>
      </c>
      <c r="C21" s="105"/>
      <c r="D21" s="105"/>
      <c r="E21" s="105"/>
    </row>
    <row r="22" spans="1:5" s="180" customFormat="1" ht="12" customHeight="1">
      <c r="A22" s="172" t="s">
        <v>48</v>
      </c>
      <c r="B22" s="6" t="s">
        <v>231</v>
      </c>
      <c r="C22" s="105"/>
      <c r="D22" s="105"/>
      <c r="E22" s="105"/>
    </row>
    <row r="23" spans="1:5" s="180" customFormat="1" ht="12" customHeight="1">
      <c r="A23" s="172" t="s">
        <v>49</v>
      </c>
      <c r="B23" s="6" t="s">
        <v>232</v>
      </c>
      <c r="C23" s="105"/>
      <c r="D23" s="105"/>
      <c r="E23" s="105"/>
    </row>
    <row r="24" spans="1:5" s="180" customFormat="1" ht="12" customHeight="1" thickBot="1">
      <c r="A24" s="172" t="s">
        <v>50</v>
      </c>
      <c r="B24" s="6" t="s">
        <v>335</v>
      </c>
      <c r="C24" s="105"/>
      <c r="D24" s="105"/>
      <c r="E24" s="105"/>
    </row>
    <row r="25" spans="1:5" s="180" customFormat="1" ht="12" customHeight="1" thickBot="1">
      <c r="A25" s="59" t="s">
        <v>6</v>
      </c>
      <c r="B25" s="40" t="s">
        <v>70</v>
      </c>
      <c r="C25" s="109"/>
      <c r="D25" s="109"/>
      <c r="E25" s="109"/>
    </row>
    <row r="26" spans="1:5" s="180" customFormat="1" ht="12" customHeight="1" thickBot="1">
      <c r="A26" s="59" t="s">
        <v>7</v>
      </c>
      <c r="B26" s="40" t="s">
        <v>233</v>
      </c>
      <c r="C26" s="107">
        <f>+C27+C28</f>
        <v>0</v>
      </c>
      <c r="D26" s="107">
        <f t="shared" ref="D26:E26" si="2">+D27+D28</f>
        <v>0</v>
      </c>
      <c r="E26" s="107">
        <f t="shared" si="2"/>
        <v>0</v>
      </c>
    </row>
    <row r="27" spans="1:5" s="180" customFormat="1" ht="12" customHeight="1">
      <c r="A27" s="173" t="s">
        <v>114</v>
      </c>
      <c r="B27" s="174" t="s">
        <v>231</v>
      </c>
      <c r="C27" s="30"/>
      <c r="D27" s="30"/>
      <c r="E27" s="30"/>
    </row>
    <row r="28" spans="1:5" s="180" customFormat="1" ht="12" customHeight="1">
      <c r="A28" s="173" t="s">
        <v>117</v>
      </c>
      <c r="B28" s="175" t="s">
        <v>234</v>
      </c>
      <c r="C28" s="108"/>
      <c r="D28" s="108"/>
      <c r="E28" s="108"/>
    </row>
    <row r="29" spans="1:5" s="180" customFormat="1" ht="12" customHeight="1" thickBot="1">
      <c r="A29" s="172" t="s">
        <v>118</v>
      </c>
      <c r="B29" s="50" t="s">
        <v>336</v>
      </c>
      <c r="C29" s="32"/>
      <c r="D29" s="32"/>
      <c r="E29" s="32"/>
    </row>
    <row r="30" spans="1:5" s="180" customFormat="1" ht="12" customHeight="1" thickBot="1">
      <c r="A30" s="59" t="s">
        <v>8</v>
      </c>
      <c r="B30" s="40" t="s">
        <v>235</v>
      </c>
      <c r="C30" s="107">
        <f>+C31+C32+C33</f>
        <v>0</v>
      </c>
      <c r="D30" s="107">
        <f t="shared" ref="D30:E30" si="3">+D31+D32+D33</f>
        <v>0</v>
      </c>
      <c r="E30" s="107">
        <f t="shared" si="3"/>
        <v>0</v>
      </c>
    </row>
    <row r="31" spans="1:5" s="180" customFormat="1" ht="12" customHeight="1">
      <c r="A31" s="173" t="s">
        <v>34</v>
      </c>
      <c r="B31" s="174" t="s">
        <v>141</v>
      </c>
      <c r="C31" s="30"/>
      <c r="D31" s="30"/>
      <c r="E31" s="30"/>
    </row>
    <row r="32" spans="1:5" s="180" customFormat="1" ht="12" customHeight="1">
      <c r="A32" s="173" t="s">
        <v>35</v>
      </c>
      <c r="B32" s="175" t="s">
        <v>142</v>
      </c>
      <c r="C32" s="108"/>
      <c r="D32" s="108"/>
      <c r="E32" s="108"/>
    </row>
    <row r="33" spans="1:5" s="180" customFormat="1" ht="12" customHeight="1" thickBot="1">
      <c r="A33" s="172" t="s">
        <v>36</v>
      </c>
      <c r="B33" s="50" t="s">
        <v>143</v>
      </c>
      <c r="C33" s="32"/>
      <c r="D33" s="32"/>
      <c r="E33" s="32"/>
    </row>
    <row r="34" spans="1:5" s="125" customFormat="1" ht="12" customHeight="1" thickBot="1">
      <c r="A34" s="59" t="s">
        <v>9</v>
      </c>
      <c r="B34" s="40" t="s">
        <v>223</v>
      </c>
      <c r="C34" s="109"/>
      <c r="D34" s="109"/>
      <c r="E34" s="109"/>
    </row>
    <row r="35" spans="1:5" s="125" customFormat="1" ht="12" customHeight="1" thickBot="1">
      <c r="A35" s="59" t="s">
        <v>10</v>
      </c>
      <c r="B35" s="40" t="s">
        <v>236</v>
      </c>
      <c r="C35" s="116"/>
      <c r="D35" s="116"/>
      <c r="E35" s="116"/>
    </row>
    <row r="36" spans="1:5" s="125" customFormat="1" ht="12" customHeight="1" thickBot="1">
      <c r="A36" s="56" t="s">
        <v>11</v>
      </c>
      <c r="B36" s="40" t="s">
        <v>337</v>
      </c>
      <c r="C36" s="117">
        <f>+C8+C20+C25+C26+C30+C34+C35</f>
        <v>19053</v>
      </c>
      <c r="D36" s="117">
        <f t="shared" ref="D36:E36" si="4">+D8+D20+D25+D26+D30+D34+D35</f>
        <v>4125</v>
      </c>
      <c r="E36" s="117">
        <f t="shared" si="4"/>
        <v>23178</v>
      </c>
    </row>
    <row r="37" spans="1:5" s="125" customFormat="1" ht="12" customHeight="1" thickBot="1">
      <c r="A37" s="72" t="s">
        <v>12</v>
      </c>
      <c r="B37" s="40" t="s">
        <v>238</v>
      </c>
      <c r="C37" s="117">
        <f>+C38+C39+C40</f>
        <v>64615</v>
      </c>
      <c r="D37" s="117">
        <f t="shared" ref="D37:E37" si="5">+D38+D39+D40</f>
        <v>4676</v>
      </c>
      <c r="E37" s="117">
        <f t="shared" si="5"/>
        <v>69291</v>
      </c>
    </row>
    <row r="38" spans="1:5" s="125" customFormat="1" ht="12" customHeight="1">
      <c r="A38" s="173" t="s">
        <v>239</v>
      </c>
      <c r="B38" s="174" t="s">
        <v>97</v>
      </c>
      <c r="C38" s="30">
        <v>1208</v>
      </c>
      <c r="D38" s="30">
        <v>0</v>
      </c>
      <c r="E38" s="30">
        <v>1208</v>
      </c>
    </row>
    <row r="39" spans="1:5" s="125" customFormat="1" ht="12" customHeight="1">
      <c r="A39" s="173" t="s">
        <v>240</v>
      </c>
      <c r="B39" s="175" t="s">
        <v>0</v>
      </c>
      <c r="C39" s="108"/>
      <c r="D39" s="108"/>
      <c r="E39" s="108"/>
    </row>
    <row r="40" spans="1:5" s="180" customFormat="1" ht="12" customHeight="1" thickBot="1">
      <c r="A40" s="172" t="s">
        <v>241</v>
      </c>
      <c r="B40" s="50" t="s">
        <v>242</v>
      </c>
      <c r="C40" s="32">
        <v>63407</v>
      </c>
      <c r="D40" s="32">
        <v>4676</v>
      </c>
      <c r="E40" s="32">
        <v>68083</v>
      </c>
    </row>
    <row r="41" spans="1:5" s="180" customFormat="1" ht="15" customHeight="1" thickBot="1">
      <c r="A41" s="72" t="s">
        <v>13</v>
      </c>
      <c r="B41" s="73" t="s">
        <v>243</v>
      </c>
      <c r="C41" s="120">
        <f>+C36+C37</f>
        <v>83668</v>
      </c>
      <c r="D41" s="120">
        <f t="shared" ref="D41:E41" si="6">+D36+D37</f>
        <v>8801</v>
      </c>
      <c r="E41" s="120">
        <f t="shared" si="6"/>
        <v>92469</v>
      </c>
    </row>
    <row r="42" spans="1:5" s="180" customFormat="1" ht="15" customHeight="1">
      <c r="A42" s="74"/>
      <c r="B42" s="75"/>
      <c r="C42" s="118"/>
      <c r="D42" s="118"/>
      <c r="E42" s="118"/>
    </row>
    <row r="43" spans="1:5" ht="13.8" thickBot="1">
      <c r="A43" s="76"/>
      <c r="B43" s="77"/>
      <c r="C43" s="119"/>
      <c r="D43" s="119"/>
      <c r="E43" s="119"/>
    </row>
    <row r="44" spans="1:5" s="179" customFormat="1" ht="16.5" customHeight="1" thickBot="1">
      <c r="A44" s="78"/>
      <c r="B44" s="79" t="s">
        <v>24</v>
      </c>
      <c r="C44" s="120"/>
      <c r="D44" s="120"/>
      <c r="E44" s="120"/>
    </row>
    <row r="45" spans="1:5" s="181" customFormat="1" ht="12" customHeight="1" thickBot="1">
      <c r="A45" s="59" t="s">
        <v>4</v>
      </c>
      <c r="B45" s="40" t="s">
        <v>244</v>
      </c>
      <c r="C45" s="107">
        <f>SUM(C46:C50)</f>
        <v>83087</v>
      </c>
      <c r="D45" s="107">
        <f t="shared" ref="D45:E45" si="7">SUM(D46:D50)</f>
        <v>8801</v>
      </c>
      <c r="E45" s="107">
        <f t="shared" si="7"/>
        <v>91888</v>
      </c>
    </row>
    <row r="46" spans="1:5" ht="12" customHeight="1">
      <c r="A46" s="172" t="s">
        <v>41</v>
      </c>
      <c r="B46" s="7" t="s">
        <v>17</v>
      </c>
      <c r="C46" s="30">
        <v>35923</v>
      </c>
      <c r="D46" s="30">
        <v>2265</v>
      </c>
      <c r="E46" s="30">
        <v>38188</v>
      </c>
    </row>
    <row r="47" spans="1:5" ht="12" customHeight="1">
      <c r="A47" s="172" t="s">
        <v>42</v>
      </c>
      <c r="B47" s="6" t="s">
        <v>79</v>
      </c>
      <c r="C47" s="31">
        <v>10073</v>
      </c>
      <c r="D47" s="31">
        <v>531</v>
      </c>
      <c r="E47" s="31">
        <v>10604</v>
      </c>
    </row>
    <row r="48" spans="1:5" ht="12" customHeight="1">
      <c r="A48" s="172" t="s">
        <v>43</v>
      </c>
      <c r="B48" s="6" t="s">
        <v>60</v>
      </c>
      <c r="C48" s="31">
        <v>37091</v>
      </c>
      <c r="D48" s="31">
        <v>6005</v>
      </c>
      <c r="E48" s="31">
        <v>43096</v>
      </c>
    </row>
    <row r="49" spans="1:5" ht="12" customHeight="1">
      <c r="A49" s="172" t="s">
        <v>44</v>
      </c>
      <c r="B49" s="6" t="s">
        <v>80</v>
      </c>
      <c r="C49" s="31"/>
      <c r="D49" s="31"/>
      <c r="E49" s="31"/>
    </row>
    <row r="50" spans="1:5" ht="12" customHeight="1" thickBot="1">
      <c r="A50" s="172" t="s">
        <v>61</v>
      </c>
      <c r="B50" s="6" t="s">
        <v>81</v>
      </c>
      <c r="C50" s="31"/>
      <c r="D50" s="31"/>
      <c r="E50" s="31"/>
    </row>
    <row r="51" spans="1:5" ht="12" customHeight="1" thickBot="1">
      <c r="A51" s="59" t="s">
        <v>5</v>
      </c>
      <c r="B51" s="40" t="s">
        <v>245</v>
      </c>
      <c r="C51" s="107">
        <f>SUM(C52:C54)</f>
        <v>581</v>
      </c>
      <c r="D51" s="107">
        <f t="shared" ref="D51:E51" si="8">SUM(D52:D54)</f>
        <v>0</v>
      </c>
      <c r="E51" s="107">
        <f t="shared" si="8"/>
        <v>581</v>
      </c>
    </row>
    <row r="52" spans="1:5" s="181" customFormat="1" ht="12" customHeight="1">
      <c r="A52" s="172" t="s">
        <v>47</v>
      </c>
      <c r="B52" s="7" t="s">
        <v>93</v>
      </c>
      <c r="C52" s="30">
        <v>277</v>
      </c>
      <c r="D52" s="30">
        <v>0</v>
      </c>
      <c r="E52" s="30">
        <v>277</v>
      </c>
    </row>
    <row r="53" spans="1:5" ht="12" customHeight="1">
      <c r="A53" s="172" t="s">
        <v>48</v>
      </c>
      <c r="B53" s="6" t="s">
        <v>83</v>
      </c>
      <c r="C53" s="31">
        <v>304</v>
      </c>
      <c r="D53" s="31">
        <v>0</v>
      </c>
      <c r="E53" s="31">
        <v>304</v>
      </c>
    </row>
    <row r="54" spans="1:5" ht="12" customHeight="1">
      <c r="A54" s="172" t="s">
        <v>49</v>
      </c>
      <c r="B54" s="6" t="s">
        <v>25</v>
      </c>
      <c r="C54" s="31"/>
      <c r="D54" s="31"/>
      <c r="E54" s="31"/>
    </row>
    <row r="55" spans="1:5" ht="12" customHeight="1" thickBot="1">
      <c r="A55" s="172" t="s">
        <v>50</v>
      </c>
      <c r="B55" s="6" t="s">
        <v>334</v>
      </c>
      <c r="C55" s="31"/>
      <c r="D55" s="31"/>
      <c r="E55" s="31"/>
    </row>
    <row r="56" spans="1:5" ht="15" customHeight="1" thickBot="1">
      <c r="A56" s="59" t="s">
        <v>6</v>
      </c>
      <c r="B56" s="40" t="s">
        <v>1</v>
      </c>
      <c r="C56" s="109"/>
      <c r="D56" s="109"/>
      <c r="E56" s="109"/>
    </row>
    <row r="57" spans="1:5" ht="13.8" thickBot="1">
      <c r="A57" s="59" t="s">
        <v>7</v>
      </c>
      <c r="B57" s="80" t="s">
        <v>338</v>
      </c>
      <c r="C57" s="121">
        <f>+C45+C51+C56</f>
        <v>83668</v>
      </c>
      <c r="D57" s="121">
        <f t="shared" ref="D57:E57" si="9">+D45+D51+D56</f>
        <v>8801</v>
      </c>
      <c r="E57" s="121">
        <f t="shared" si="9"/>
        <v>92469</v>
      </c>
    </row>
    <row r="58" spans="1:5" ht="15" customHeight="1" thickBot="1">
      <c r="C58" s="122"/>
      <c r="D58" s="122"/>
      <c r="E58" s="122"/>
    </row>
    <row r="59" spans="1:5" ht="14.25" customHeight="1" thickBot="1">
      <c r="A59" s="83" t="s">
        <v>329</v>
      </c>
      <c r="B59" s="84"/>
      <c r="C59" s="39">
        <v>18</v>
      </c>
      <c r="D59" s="39">
        <v>18</v>
      </c>
      <c r="E59" s="39">
        <v>18</v>
      </c>
    </row>
    <row r="60" spans="1:5" ht="13.8" thickBot="1">
      <c r="A60" s="83" t="s">
        <v>90</v>
      </c>
      <c r="B60" s="84"/>
      <c r="C60" s="39"/>
      <c r="D60" s="39"/>
      <c r="E60" s="3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2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16" zoomScale="145" zoomScaleNormal="145" workbookViewId="0">
      <selection activeCell="C56" sqref="C56"/>
    </sheetView>
  </sheetViews>
  <sheetFormatPr defaultColWidth="9.33203125" defaultRowHeight="13.2"/>
  <cols>
    <col min="1" max="1" width="13.77734375" style="81" customWidth="1"/>
    <col min="2" max="2" width="79.109375" style="82" customWidth="1"/>
    <col min="3" max="3" width="25" style="82" customWidth="1"/>
    <col min="4" max="16384" width="9.33203125" style="82"/>
  </cols>
  <sheetData>
    <row r="1" spans="1:3" s="61" customFormat="1" ht="21" customHeight="1" thickBot="1">
      <c r="A1" s="60"/>
      <c r="B1" s="62"/>
      <c r="C1" s="176" t="str">
        <f>+CONCATENATE("9.3.2. melléklet a ……/",LEFT(ÖSSZEFÜGGÉSEK!A5,4),". (….) önkormányzati rendelethez")</f>
        <v>9.3.2. melléklet a ……/2015. (….) önkormányzati rendelethez</v>
      </c>
    </row>
    <row r="2" spans="1:3" s="177" customFormat="1" ht="25.5" customHeight="1">
      <c r="A2" s="136" t="s">
        <v>88</v>
      </c>
      <c r="B2" s="110" t="s">
        <v>91</v>
      </c>
      <c r="C2" s="123" t="s">
        <v>27</v>
      </c>
    </row>
    <row r="3" spans="1:3" s="177" customFormat="1" ht="23.4" thickBot="1">
      <c r="A3" s="170" t="s">
        <v>87</v>
      </c>
      <c r="B3" s="111" t="s">
        <v>246</v>
      </c>
      <c r="C3" s="124" t="s">
        <v>27</v>
      </c>
    </row>
    <row r="4" spans="1:3" s="178" customFormat="1" ht="15.9" customHeight="1" thickBot="1">
      <c r="A4" s="64"/>
      <c r="B4" s="64"/>
      <c r="C4" s="65" t="s">
        <v>20</v>
      </c>
    </row>
    <row r="5" spans="1:3" ht="13.8" thickBot="1">
      <c r="A5" s="137" t="s">
        <v>89</v>
      </c>
      <c r="B5" s="66" t="s">
        <v>21</v>
      </c>
      <c r="C5" s="67" t="s">
        <v>22</v>
      </c>
    </row>
    <row r="6" spans="1:3" s="179" customFormat="1" ht="12.9" customHeight="1" thickBot="1">
      <c r="A6" s="56" t="s">
        <v>313</v>
      </c>
      <c r="B6" s="57" t="s">
        <v>314</v>
      </c>
      <c r="C6" s="58" t="s">
        <v>315</v>
      </c>
    </row>
    <row r="7" spans="1:3" s="179" customFormat="1" ht="15.9" customHeight="1" thickBot="1">
      <c r="A7" s="68"/>
      <c r="B7" s="69" t="s">
        <v>23</v>
      </c>
      <c r="C7" s="70"/>
    </row>
    <row r="8" spans="1:3" s="125" customFormat="1" ht="12" customHeight="1" thickBot="1">
      <c r="A8" s="56" t="s">
        <v>4</v>
      </c>
      <c r="B8" s="71" t="s">
        <v>330</v>
      </c>
      <c r="C8" s="107">
        <f>SUM(C9:C19)</f>
        <v>0</v>
      </c>
    </row>
    <row r="9" spans="1:3" s="125" customFormat="1" ht="12" customHeight="1">
      <c r="A9" s="171" t="s">
        <v>41</v>
      </c>
      <c r="B9" s="8" t="s">
        <v>127</v>
      </c>
      <c r="C9" s="114"/>
    </row>
    <row r="10" spans="1:3" s="125" customFormat="1" ht="12" customHeight="1">
      <c r="A10" s="172" t="s">
        <v>42</v>
      </c>
      <c r="B10" s="6" t="s">
        <v>128</v>
      </c>
      <c r="C10" s="105"/>
    </row>
    <row r="11" spans="1:3" s="125" customFormat="1" ht="12" customHeight="1">
      <c r="A11" s="172" t="s">
        <v>43</v>
      </c>
      <c r="B11" s="6" t="s">
        <v>129</v>
      </c>
      <c r="C11" s="105"/>
    </row>
    <row r="12" spans="1:3" s="125" customFormat="1" ht="12" customHeight="1">
      <c r="A12" s="172" t="s">
        <v>44</v>
      </c>
      <c r="B12" s="6" t="s">
        <v>130</v>
      </c>
      <c r="C12" s="105"/>
    </row>
    <row r="13" spans="1:3" s="125" customFormat="1" ht="12" customHeight="1">
      <c r="A13" s="172" t="s">
        <v>61</v>
      </c>
      <c r="B13" s="6" t="s">
        <v>131</v>
      </c>
      <c r="C13" s="105"/>
    </row>
    <row r="14" spans="1:3" s="125" customFormat="1" ht="12" customHeight="1">
      <c r="A14" s="172" t="s">
        <v>45</v>
      </c>
      <c r="B14" s="6" t="s">
        <v>228</v>
      </c>
      <c r="C14" s="105"/>
    </row>
    <row r="15" spans="1:3" s="125" customFormat="1" ht="12" customHeight="1">
      <c r="A15" s="172" t="s">
        <v>46</v>
      </c>
      <c r="B15" s="5" t="s">
        <v>229</v>
      </c>
      <c r="C15" s="105"/>
    </row>
    <row r="16" spans="1:3" s="125" customFormat="1" ht="12" customHeight="1">
      <c r="A16" s="172" t="s">
        <v>53</v>
      </c>
      <c r="B16" s="6" t="s">
        <v>134</v>
      </c>
      <c r="C16" s="115"/>
    </row>
    <row r="17" spans="1:3" s="180" customFormat="1" ht="12" customHeight="1">
      <c r="A17" s="172" t="s">
        <v>54</v>
      </c>
      <c r="B17" s="6" t="s">
        <v>135</v>
      </c>
      <c r="C17" s="105"/>
    </row>
    <row r="18" spans="1:3" s="180" customFormat="1" ht="12" customHeight="1">
      <c r="A18" s="172" t="s">
        <v>55</v>
      </c>
      <c r="B18" s="6" t="s">
        <v>260</v>
      </c>
      <c r="C18" s="106"/>
    </row>
    <row r="19" spans="1:3" s="180" customFormat="1" ht="12" customHeight="1" thickBot="1">
      <c r="A19" s="172" t="s">
        <v>56</v>
      </c>
      <c r="B19" s="5" t="s">
        <v>136</v>
      </c>
      <c r="C19" s="106"/>
    </row>
    <row r="20" spans="1:3" s="125" customFormat="1" ht="12" customHeight="1" thickBot="1">
      <c r="A20" s="56" t="s">
        <v>5</v>
      </c>
      <c r="B20" s="71" t="s">
        <v>230</v>
      </c>
      <c r="C20" s="107">
        <f>SUM(C21:C23)</f>
        <v>0</v>
      </c>
    </row>
    <row r="21" spans="1:3" s="180" customFormat="1" ht="12" customHeight="1">
      <c r="A21" s="172" t="s">
        <v>47</v>
      </c>
      <c r="B21" s="7" t="s">
        <v>104</v>
      </c>
      <c r="C21" s="105"/>
    </row>
    <row r="22" spans="1:3" s="180" customFormat="1" ht="12" customHeight="1">
      <c r="A22" s="172" t="s">
        <v>48</v>
      </c>
      <c r="B22" s="6" t="s">
        <v>231</v>
      </c>
      <c r="C22" s="105"/>
    </row>
    <row r="23" spans="1:3" s="180" customFormat="1" ht="12" customHeight="1">
      <c r="A23" s="172" t="s">
        <v>49</v>
      </c>
      <c r="B23" s="6" t="s">
        <v>232</v>
      </c>
      <c r="C23" s="105"/>
    </row>
    <row r="24" spans="1:3" s="180" customFormat="1" ht="12" customHeight="1" thickBot="1">
      <c r="A24" s="172" t="s">
        <v>50</v>
      </c>
      <c r="B24" s="6" t="s">
        <v>335</v>
      </c>
      <c r="C24" s="105"/>
    </row>
    <row r="25" spans="1:3" s="180" customFormat="1" ht="12" customHeight="1" thickBot="1">
      <c r="A25" s="59" t="s">
        <v>6</v>
      </c>
      <c r="B25" s="40" t="s">
        <v>70</v>
      </c>
      <c r="C25" s="109"/>
    </row>
    <row r="26" spans="1:3" s="180" customFormat="1" ht="12" customHeight="1" thickBot="1">
      <c r="A26" s="59" t="s">
        <v>7</v>
      </c>
      <c r="B26" s="40" t="s">
        <v>233</v>
      </c>
      <c r="C26" s="107">
        <f>+C27+C28</f>
        <v>0</v>
      </c>
    </row>
    <row r="27" spans="1:3" s="180" customFormat="1" ht="12" customHeight="1">
      <c r="A27" s="173" t="s">
        <v>114</v>
      </c>
      <c r="B27" s="174" t="s">
        <v>231</v>
      </c>
      <c r="C27" s="30"/>
    </row>
    <row r="28" spans="1:3" s="180" customFormat="1" ht="12" customHeight="1">
      <c r="A28" s="173" t="s">
        <v>117</v>
      </c>
      <c r="B28" s="175" t="s">
        <v>234</v>
      </c>
      <c r="C28" s="108"/>
    </row>
    <row r="29" spans="1:3" s="180" customFormat="1" ht="12" customHeight="1" thickBot="1">
      <c r="A29" s="172" t="s">
        <v>118</v>
      </c>
      <c r="B29" s="50" t="s">
        <v>336</v>
      </c>
      <c r="C29" s="32"/>
    </row>
    <row r="30" spans="1:3" s="180" customFormat="1" ht="12" customHeight="1" thickBot="1">
      <c r="A30" s="59" t="s">
        <v>8</v>
      </c>
      <c r="B30" s="40" t="s">
        <v>235</v>
      </c>
      <c r="C30" s="107">
        <f>+C31+C32+C33</f>
        <v>0</v>
      </c>
    </row>
    <row r="31" spans="1:3" s="180" customFormat="1" ht="12" customHeight="1">
      <c r="A31" s="173" t="s">
        <v>34</v>
      </c>
      <c r="B31" s="174" t="s">
        <v>141</v>
      </c>
      <c r="C31" s="30"/>
    </row>
    <row r="32" spans="1:3" s="180" customFormat="1" ht="12" customHeight="1">
      <c r="A32" s="173" t="s">
        <v>35</v>
      </c>
      <c r="B32" s="175" t="s">
        <v>142</v>
      </c>
      <c r="C32" s="108"/>
    </row>
    <row r="33" spans="1:3" s="180" customFormat="1" ht="12" customHeight="1" thickBot="1">
      <c r="A33" s="172" t="s">
        <v>36</v>
      </c>
      <c r="B33" s="50" t="s">
        <v>143</v>
      </c>
      <c r="C33" s="32"/>
    </row>
    <row r="34" spans="1:3" s="125" customFormat="1" ht="12" customHeight="1" thickBot="1">
      <c r="A34" s="59" t="s">
        <v>9</v>
      </c>
      <c r="B34" s="40" t="s">
        <v>223</v>
      </c>
      <c r="C34" s="109"/>
    </row>
    <row r="35" spans="1:3" s="125" customFormat="1" ht="12" customHeight="1" thickBot="1">
      <c r="A35" s="59" t="s">
        <v>10</v>
      </c>
      <c r="B35" s="40" t="s">
        <v>236</v>
      </c>
      <c r="C35" s="116"/>
    </row>
    <row r="36" spans="1:3" s="125" customFormat="1" ht="12" customHeight="1" thickBot="1">
      <c r="A36" s="56" t="s">
        <v>11</v>
      </c>
      <c r="B36" s="40" t="s">
        <v>337</v>
      </c>
      <c r="C36" s="117">
        <f>+C8+C20+C25+C26+C30+C34+C35</f>
        <v>0</v>
      </c>
    </row>
    <row r="37" spans="1:3" s="125" customFormat="1" ht="12" customHeight="1" thickBot="1">
      <c r="A37" s="72" t="s">
        <v>12</v>
      </c>
      <c r="B37" s="40" t="s">
        <v>238</v>
      </c>
      <c r="C37" s="117">
        <f>+C38+C39+C40</f>
        <v>0</v>
      </c>
    </row>
    <row r="38" spans="1:3" s="125" customFormat="1" ht="12" customHeight="1">
      <c r="A38" s="173" t="s">
        <v>239</v>
      </c>
      <c r="B38" s="174" t="s">
        <v>97</v>
      </c>
      <c r="C38" s="30"/>
    </row>
    <row r="39" spans="1:3" s="125" customFormat="1" ht="12" customHeight="1">
      <c r="A39" s="173" t="s">
        <v>240</v>
      </c>
      <c r="B39" s="175" t="s">
        <v>0</v>
      </c>
      <c r="C39" s="108"/>
    </row>
    <row r="40" spans="1:3" s="180" customFormat="1" ht="12" customHeight="1" thickBot="1">
      <c r="A40" s="172" t="s">
        <v>241</v>
      </c>
      <c r="B40" s="50" t="s">
        <v>242</v>
      </c>
      <c r="C40" s="32"/>
    </row>
    <row r="41" spans="1:3" s="180" customFormat="1" ht="15" customHeight="1" thickBot="1">
      <c r="A41" s="72" t="s">
        <v>13</v>
      </c>
      <c r="B41" s="73" t="s">
        <v>243</v>
      </c>
      <c r="C41" s="120">
        <f>+C36+C37</f>
        <v>0</v>
      </c>
    </row>
    <row r="42" spans="1:3" s="180" customFormat="1" ht="15" customHeight="1">
      <c r="A42" s="74"/>
      <c r="B42" s="75"/>
      <c r="C42" s="118"/>
    </row>
    <row r="43" spans="1:3" ht="13.8" thickBot="1">
      <c r="A43" s="76"/>
      <c r="B43" s="77"/>
      <c r="C43" s="119"/>
    </row>
    <row r="44" spans="1:3" s="179" customFormat="1" ht="16.5" customHeight="1" thickBot="1">
      <c r="A44" s="78"/>
      <c r="B44" s="79" t="s">
        <v>24</v>
      </c>
      <c r="C44" s="120"/>
    </row>
    <row r="45" spans="1:3" s="181" customFormat="1" ht="12" customHeight="1" thickBot="1">
      <c r="A45" s="59" t="s">
        <v>4</v>
      </c>
      <c r="B45" s="40" t="s">
        <v>244</v>
      </c>
      <c r="C45" s="107">
        <f>SUM(C46:C50)</f>
        <v>0</v>
      </c>
    </row>
    <row r="46" spans="1:3" ht="12" customHeight="1">
      <c r="A46" s="172" t="s">
        <v>41</v>
      </c>
      <c r="B46" s="7" t="s">
        <v>17</v>
      </c>
      <c r="C46" s="30"/>
    </row>
    <row r="47" spans="1:3" ht="12" customHeight="1">
      <c r="A47" s="172" t="s">
        <v>42</v>
      </c>
      <c r="B47" s="6" t="s">
        <v>79</v>
      </c>
      <c r="C47" s="31"/>
    </row>
    <row r="48" spans="1:3" ht="12" customHeight="1">
      <c r="A48" s="172" t="s">
        <v>43</v>
      </c>
      <c r="B48" s="6" t="s">
        <v>60</v>
      </c>
      <c r="C48" s="31"/>
    </row>
    <row r="49" spans="1:3" ht="12" customHeight="1">
      <c r="A49" s="172" t="s">
        <v>44</v>
      </c>
      <c r="B49" s="6" t="s">
        <v>80</v>
      </c>
      <c r="C49" s="31"/>
    </row>
    <row r="50" spans="1:3" ht="12" customHeight="1" thickBot="1">
      <c r="A50" s="172" t="s">
        <v>61</v>
      </c>
      <c r="B50" s="6" t="s">
        <v>81</v>
      </c>
      <c r="C50" s="31"/>
    </row>
    <row r="51" spans="1:3" ht="12" customHeight="1" thickBot="1">
      <c r="A51" s="59" t="s">
        <v>5</v>
      </c>
      <c r="B51" s="40" t="s">
        <v>245</v>
      </c>
      <c r="C51" s="107">
        <f>SUM(C52:C54)</f>
        <v>0</v>
      </c>
    </row>
    <row r="52" spans="1:3" s="181" customFormat="1" ht="12" customHeight="1">
      <c r="A52" s="172" t="s">
        <v>47</v>
      </c>
      <c r="B52" s="7" t="s">
        <v>93</v>
      </c>
      <c r="C52" s="30"/>
    </row>
    <row r="53" spans="1:3" ht="12" customHeight="1">
      <c r="A53" s="172" t="s">
        <v>48</v>
      </c>
      <c r="B53" s="6" t="s">
        <v>83</v>
      </c>
      <c r="C53" s="31"/>
    </row>
    <row r="54" spans="1:3" ht="12" customHeight="1">
      <c r="A54" s="172" t="s">
        <v>49</v>
      </c>
      <c r="B54" s="6" t="s">
        <v>25</v>
      </c>
      <c r="C54" s="31"/>
    </row>
    <row r="55" spans="1:3" ht="12" customHeight="1" thickBot="1">
      <c r="A55" s="172" t="s">
        <v>50</v>
      </c>
      <c r="B55" s="6" t="s">
        <v>334</v>
      </c>
      <c r="C55" s="31"/>
    </row>
    <row r="56" spans="1:3" ht="15" customHeight="1" thickBot="1">
      <c r="A56" s="59" t="s">
        <v>6</v>
      </c>
      <c r="B56" s="40" t="s">
        <v>1</v>
      </c>
      <c r="C56" s="109"/>
    </row>
    <row r="57" spans="1:3" ht="13.8" thickBot="1">
      <c r="A57" s="59" t="s">
        <v>7</v>
      </c>
      <c r="B57" s="80" t="s">
        <v>338</v>
      </c>
      <c r="C57" s="121">
        <f>+C45+C51+C56</f>
        <v>0</v>
      </c>
    </row>
    <row r="58" spans="1:3" ht="15" customHeight="1" thickBot="1">
      <c r="C58" s="122"/>
    </row>
    <row r="59" spans="1:3" ht="14.25" customHeight="1" thickBot="1">
      <c r="A59" s="83" t="s">
        <v>329</v>
      </c>
      <c r="B59" s="84"/>
      <c r="C59" s="39"/>
    </row>
    <row r="60" spans="1:3" ht="13.8" thickBot="1">
      <c r="A60" s="83" t="s">
        <v>90</v>
      </c>
      <c r="B60" s="84"/>
      <c r="C60" s="3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B49" sqref="B49"/>
    </sheetView>
  </sheetViews>
  <sheetFormatPr defaultColWidth="9.33203125" defaultRowHeight="13.2"/>
  <cols>
    <col min="1" max="1" width="13.77734375" style="81" customWidth="1"/>
    <col min="2" max="2" width="79.109375" style="82" customWidth="1"/>
    <col min="3" max="3" width="25" style="82" customWidth="1"/>
    <col min="4" max="16384" width="9.33203125" style="82"/>
  </cols>
  <sheetData>
    <row r="1" spans="1:3" s="61" customFormat="1" ht="21" customHeight="1" thickBot="1">
      <c r="A1" s="60"/>
      <c r="B1" s="62"/>
      <c r="C1" s="176" t="str">
        <f>+CONCATENATE("9.3.3. melléklet a ……/",LEFT(ÖSSZEFÜGGÉSEK!A5,4),". (….) önkormányzati rendelethez")</f>
        <v>9.3.3. melléklet a ……/2015. (….) önkormányzati rendelethez</v>
      </c>
    </row>
    <row r="2" spans="1:3" s="177" customFormat="1" ht="25.5" customHeight="1">
      <c r="A2" s="136" t="s">
        <v>88</v>
      </c>
      <c r="B2" s="110" t="s">
        <v>91</v>
      </c>
      <c r="C2" s="123" t="s">
        <v>27</v>
      </c>
    </row>
    <row r="3" spans="1:3" s="177" customFormat="1" ht="23.4" thickBot="1">
      <c r="A3" s="170" t="s">
        <v>87</v>
      </c>
      <c r="B3" s="111" t="s">
        <v>339</v>
      </c>
      <c r="C3" s="124" t="s">
        <v>254</v>
      </c>
    </row>
    <row r="4" spans="1:3" s="178" customFormat="1" ht="15.9" customHeight="1" thickBot="1">
      <c r="A4" s="64"/>
      <c r="B4" s="64"/>
      <c r="C4" s="65" t="s">
        <v>20</v>
      </c>
    </row>
    <row r="5" spans="1:3" ht="13.8" thickBot="1">
      <c r="A5" s="137" t="s">
        <v>89</v>
      </c>
      <c r="B5" s="66" t="s">
        <v>21</v>
      </c>
      <c r="C5" s="67" t="s">
        <v>22</v>
      </c>
    </row>
    <row r="6" spans="1:3" s="179" customFormat="1" ht="12.9" customHeight="1" thickBot="1">
      <c r="A6" s="56" t="s">
        <v>313</v>
      </c>
      <c r="B6" s="57" t="s">
        <v>314</v>
      </c>
      <c r="C6" s="58" t="s">
        <v>315</v>
      </c>
    </row>
    <row r="7" spans="1:3" s="179" customFormat="1" ht="15.9" customHeight="1" thickBot="1">
      <c r="A7" s="68"/>
      <c r="B7" s="69" t="s">
        <v>23</v>
      </c>
      <c r="C7" s="70"/>
    </row>
    <row r="8" spans="1:3" s="125" customFormat="1" ht="12" customHeight="1" thickBot="1">
      <c r="A8" s="56" t="s">
        <v>4</v>
      </c>
      <c r="B8" s="71" t="s">
        <v>330</v>
      </c>
      <c r="C8" s="107">
        <f>SUM(C9:C19)</f>
        <v>0</v>
      </c>
    </row>
    <row r="9" spans="1:3" s="125" customFormat="1" ht="12" customHeight="1">
      <c r="A9" s="171" t="s">
        <v>41</v>
      </c>
      <c r="B9" s="8" t="s">
        <v>127</v>
      </c>
      <c r="C9" s="114"/>
    </row>
    <row r="10" spans="1:3" s="125" customFormat="1" ht="12" customHeight="1">
      <c r="A10" s="172" t="s">
        <v>42</v>
      </c>
      <c r="B10" s="6" t="s">
        <v>128</v>
      </c>
      <c r="C10" s="105"/>
    </row>
    <row r="11" spans="1:3" s="125" customFormat="1" ht="12" customHeight="1">
      <c r="A11" s="172" t="s">
        <v>43</v>
      </c>
      <c r="B11" s="6" t="s">
        <v>129</v>
      </c>
      <c r="C11" s="105"/>
    </row>
    <row r="12" spans="1:3" s="125" customFormat="1" ht="12" customHeight="1">
      <c r="A12" s="172" t="s">
        <v>44</v>
      </c>
      <c r="B12" s="6" t="s">
        <v>130</v>
      </c>
      <c r="C12" s="105"/>
    </row>
    <row r="13" spans="1:3" s="125" customFormat="1" ht="12" customHeight="1">
      <c r="A13" s="172" t="s">
        <v>61</v>
      </c>
      <c r="B13" s="6" t="s">
        <v>131</v>
      </c>
      <c r="C13" s="105"/>
    </row>
    <row r="14" spans="1:3" s="125" customFormat="1" ht="12" customHeight="1">
      <c r="A14" s="172" t="s">
        <v>45</v>
      </c>
      <c r="B14" s="6" t="s">
        <v>228</v>
      </c>
      <c r="C14" s="105"/>
    </row>
    <row r="15" spans="1:3" s="125" customFormat="1" ht="12" customHeight="1">
      <c r="A15" s="172" t="s">
        <v>46</v>
      </c>
      <c r="B15" s="5" t="s">
        <v>229</v>
      </c>
      <c r="C15" s="105"/>
    </row>
    <row r="16" spans="1:3" s="125" customFormat="1" ht="12" customHeight="1">
      <c r="A16" s="172" t="s">
        <v>53</v>
      </c>
      <c r="B16" s="6" t="s">
        <v>134</v>
      </c>
      <c r="C16" s="115"/>
    </row>
    <row r="17" spans="1:3" s="180" customFormat="1" ht="12" customHeight="1">
      <c r="A17" s="172" t="s">
        <v>54</v>
      </c>
      <c r="B17" s="6" t="s">
        <v>135</v>
      </c>
      <c r="C17" s="105"/>
    </row>
    <row r="18" spans="1:3" s="180" customFormat="1" ht="12" customHeight="1">
      <c r="A18" s="172" t="s">
        <v>55</v>
      </c>
      <c r="B18" s="6" t="s">
        <v>260</v>
      </c>
      <c r="C18" s="106"/>
    </row>
    <row r="19" spans="1:3" s="180" customFormat="1" ht="12" customHeight="1" thickBot="1">
      <c r="A19" s="172" t="s">
        <v>56</v>
      </c>
      <c r="B19" s="5" t="s">
        <v>136</v>
      </c>
      <c r="C19" s="106"/>
    </row>
    <row r="20" spans="1:3" s="125" customFormat="1" ht="12" customHeight="1" thickBot="1">
      <c r="A20" s="56" t="s">
        <v>5</v>
      </c>
      <c r="B20" s="71" t="s">
        <v>230</v>
      </c>
      <c r="C20" s="107">
        <f>SUM(C21:C23)</f>
        <v>0</v>
      </c>
    </row>
    <row r="21" spans="1:3" s="180" customFormat="1" ht="12" customHeight="1">
      <c r="A21" s="172" t="s">
        <v>47</v>
      </c>
      <c r="B21" s="7" t="s">
        <v>104</v>
      </c>
      <c r="C21" s="105"/>
    </row>
    <row r="22" spans="1:3" s="180" customFormat="1" ht="12" customHeight="1">
      <c r="A22" s="172" t="s">
        <v>48</v>
      </c>
      <c r="B22" s="6" t="s">
        <v>231</v>
      </c>
      <c r="C22" s="105"/>
    </row>
    <row r="23" spans="1:3" s="180" customFormat="1" ht="12" customHeight="1">
      <c r="A23" s="172" t="s">
        <v>49</v>
      </c>
      <c r="B23" s="6" t="s">
        <v>232</v>
      </c>
      <c r="C23" s="105"/>
    </row>
    <row r="24" spans="1:3" s="180" customFormat="1" ht="12" customHeight="1" thickBot="1">
      <c r="A24" s="172" t="s">
        <v>50</v>
      </c>
      <c r="B24" s="6" t="s">
        <v>335</v>
      </c>
      <c r="C24" s="105"/>
    </row>
    <row r="25" spans="1:3" s="180" customFormat="1" ht="12" customHeight="1" thickBot="1">
      <c r="A25" s="59" t="s">
        <v>6</v>
      </c>
      <c r="B25" s="40" t="s">
        <v>70</v>
      </c>
      <c r="C25" s="109"/>
    </row>
    <row r="26" spans="1:3" s="180" customFormat="1" ht="12" customHeight="1" thickBot="1">
      <c r="A26" s="59" t="s">
        <v>7</v>
      </c>
      <c r="B26" s="40" t="s">
        <v>233</v>
      </c>
      <c r="C26" s="107">
        <f>+C27+C28</f>
        <v>0</v>
      </c>
    </row>
    <row r="27" spans="1:3" s="180" customFormat="1" ht="12" customHeight="1">
      <c r="A27" s="173" t="s">
        <v>114</v>
      </c>
      <c r="B27" s="174" t="s">
        <v>231</v>
      </c>
      <c r="C27" s="30"/>
    </row>
    <row r="28" spans="1:3" s="180" customFormat="1" ht="12" customHeight="1">
      <c r="A28" s="173" t="s">
        <v>117</v>
      </c>
      <c r="B28" s="175" t="s">
        <v>234</v>
      </c>
      <c r="C28" s="108"/>
    </row>
    <row r="29" spans="1:3" s="180" customFormat="1" ht="12" customHeight="1" thickBot="1">
      <c r="A29" s="172" t="s">
        <v>118</v>
      </c>
      <c r="B29" s="50" t="s">
        <v>336</v>
      </c>
      <c r="C29" s="32"/>
    </row>
    <row r="30" spans="1:3" s="180" customFormat="1" ht="12" customHeight="1" thickBot="1">
      <c r="A30" s="59" t="s">
        <v>8</v>
      </c>
      <c r="B30" s="40" t="s">
        <v>235</v>
      </c>
      <c r="C30" s="107">
        <f>+C31+C32+C33</f>
        <v>0</v>
      </c>
    </row>
    <row r="31" spans="1:3" s="180" customFormat="1" ht="12" customHeight="1">
      <c r="A31" s="173" t="s">
        <v>34</v>
      </c>
      <c r="B31" s="174" t="s">
        <v>141</v>
      </c>
      <c r="C31" s="30"/>
    </row>
    <row r="32" spans="1:3" s="180" customFormat="1" ht="12" customHeight="1">
      <c r="A32" s="173" t="s">
        <v>35</v>
      </c>
      <c r="B32" s="175" t="s">
        <v>142</v>
      </c>
      <c r="C32" s="108"/>
    </row>
    <row r="33" spans="1:3" s="180" customFormat="1" ht="12" customHeight="1" thickBot="1">
      <c r="A33" s="172" t="s">
        <v>36</v>
      </c>
      <c r="B33" s="50" t="s">
        <v>143</v>
      </c>
      <c r="C33" s="32"/>
    </row>
    <row r="34" spans="1:3" s="125" customFormat="1" ht="12" customHeight="1" thickBot="1">
      <c r="A34" s="59" t="s">
        <v>9</v>
      </c>
      <c r="B34" s="40" t="s">
        <v>223</v>
      </c>
      <c r="C34" s="109"/>
    </row>
    <row r="35" spans="1:3" s="125" customFormat="1" ht="12" customHeight="1" thickBot="1">
      <c r="A35" s="59" t="s">
        <v>10</v>
      </c>
      <c r="B35" s="40" t="s">
        <v>236</v>
      </c>
      <c r="C35" s="116"/>
    </row>
    <row r="36" spans="1:3" s="125" customFormat="1" ht="12" customHeight="1" thickBot="1">
      <c r="A36" s="56" t="s">
        <v>11</v>
      </c>
      <c r="B36" s="40" t="s">
        <v>337</v>
      </c>
      <c r="C36" s="117">
        <f>+C8+C20+C25+C26+C30+C34+C35</f>
        <v>0</v>
      </c>
    </row>
    <row r="37" spans="1:3" s="125" customFormat="1" ht="12" customHeight="1" thickBot="1">
      <c r="A37" s="72" t="s">
        <v>12</v>
      </c>
      <c r="B37" s="40" t="s">
        <v>238</v>
      </c>
      <c r="C37" s="117">
        <f>+C38+C39+C40</f>
        <v>0</v>
      </c>
    </row>
    <row r="38" spans="1:3" s="125" customFormat="1" ht="12" customHeight="1">
      <c r="A38" s="173" t="s">
        <v>239</v>
      </c>
      <c r="B38" s="174" t="s">
        <v>97</v>
      </c>
      <c r="C38" s="30"/>
    </row>
    <row r="39" spans="1:3" s="125" customFormat="1" ht="12" customHeight="1">
      <c r="A39" s="173" t="s">
        <v>240</v>
      </c>
      <c r="B39" s="175" t="s">
        <v>0</v>
      </c>
      <c r="C39" s="108"/>
    </row>
    <row r="40" spans="1:3" s="180" customFormat="1" ht="12" customHeight="1" thickBot="1">
      <c r="A40" s="172" t="s">
        <v>241</v>
      </c>
      <c r="B40" s="50" t="s">
        <v>242</v>
      </c>
      <c r="C40" s="32"/>
    </row>
    <row r="41" spans="1:3" s="180" customFormat="1" ht="15" customHeight="1" thickBot="1">
      <c r="A41" s="72" t="s">
        <v>13</v>
      </c>
      <c r="B41" s="73" t="s">
        <v>243</v>
      </c>
      <c r="C41" s="120">
        <f>+C36+C37</f>
        <v>0</v>
      </c>
    </row>
    <row r="42" spans="1:3" s="180" customFormat="1" ht="15" customHeight="1">
      <c r="A42" s="74"/>
      <c r="B42" s="75"/>
      <c r="C42" s="118"/>
    </row>
    <row r="43" spans="1:3" ht="13.8" thickBot="1">
      <c r="A43" s="76"/>
      <c r="B43" s="77"/>
      <c r="C43" s="119"/>
    </row>
    <row r="44" spans="1:3" s="179" customFormat="1" ht="16.5" customHeight="1" thickBot="1">
      <c r="A44" s="78"/>
      <c r="B44" s="79" t="s">
        <v>24</v>
      </c>
      <c r="C44" s="120"/>
    </row>
    <row r="45" spans="1:3" s="181" customFormat="1" ht="12" customHeight="1" thickBot="1">
      <c r="A45" s="59" t="s">
        <v>4</v>
      </c>
      <c r="B45" s="40" t="s">
        <v>244</v>
      </c>
      <c r="C45" s="107">
        <f>SUM(C46:C50)</f>
        <v>0</v>
      </c>
    </row>
    <row r="46" spans="1:3" ht="12" customHeight="1">
      <c r="A46" s="172" t="s">
        <v>41</v>
      </c>
      <c r="B46" s="7" t="s">
        <v>17</v>
      </c>
      <c r="C46" s="30"/>
    </row>
    <row r="47" spans="1:3" ht="12" customHeight="1">
      <c r="A47" s="172" t="s">
        <v>42</v>
      </c>
      <c r="B47" s="6" t="s">
        <v>79</v>
      </c>
      <c r="C47" s="31"/>
    </row>
    <row r="48" spans="1:3" ht="12" customHeight="1">
      <c r="A48" s="172" t="s">
        <v>43</v>
      </c>
      <c r="B48" s="6" t="s">
        <v>60</v>
      </c>
      <c r="C48" s="31"/>
    </row>
    <row r="49" spans="1:3" ht="12" customHeight="1">
      <c r="A49" s="172" t="s">
        <v>44</v>
      </c>
      <c r="B49" s="6" t="s">
        <v>80</v>
      </c>
      <c r="C49" s="31"/>
    </row>
    <row r="50" spans="1:3" ht="12" customHeight="1" thickBot="1">
      <c r="A50" s="172" t="s">
        <v>61</v>
      </c>
      <c r="B50" s="6" t="s">
        <v>81</v>
      </c>
      <c r="C50" s="31"/>
    </row>
    <row r="51" spans="1:3" ht="12" customHeight="1" thickBot="1">
      <c r="A51" s="59" t="s">
        <v>5</v>
      </c>
      <c r="B51" s="40" t="s">
        <v>245</v>
      </c>
      <c r="C51" s="107">
        <f>SUM(C52:C54)</f>
        <v>0</v>
      </c>
    </row>
    <row r="52" spans="1:3" s="181" customFormat="1" ht="12" customHeight="1">
      <c r="A52" s="172" t="s">
        <v>47</v>
      </c>
      <c r="B52" s="7" t="s">
        <v>93</v>
      </c>
      <c r="C52" s="30"/>
    </row>
    <row r="53" spans="1:3" ht="12" customHeight="1">
      <c r="A53" s="172" t="s">
        <v>48</v>
      </c>
      <c r="B53" s="6" t="s">
        <v>83</v>
      </c>
      <c r="C53" s="31"/>
    </row>
    <row r="54" spans="1:3" ht="12" customHeight="1">
      <c r="A54" s="172" t="s">
        <v>49</v>
      </c>
      <c r="B54" s="6" t="s">
        <v>25</v>
      </c>
      <c r="C54" s="31"/>
    </row>
    <row r="55" spans="1:3" ht="12" customHeight="1" thickBot="1">
      <c r="A55" s="172" t="s">
        <v>50</v>
      </c>
      <c r="B55" s="6" t="s">
        <v>334</v>
      </c>
      <c r="C55" s="31"/>
    </row>
    <row r="56" spans="1:3" ht="15" customHeight="1" thickBot="1">
      <c r="A56" s="59" t="s">
        <v>6</v>
      </c>
      <c r="B56" s="40" t="s">
        <v>1</v>
      </c>
      <c r="C56" s="109"/>
    </row>
    <row r="57" spans="1:3" ht="13.8" thickBot="1">
      <c r="A57" s="59" t="s">
        <v>7</v>
      </c>
      <c r="B57" s="80" t="s">
        <v>338</v>
      </c>
      <c r="C57" s="121">
        <f>+C45+C51+C56</f>
        <v>0</v>
      </c>
    </row>
    <row r="58" spans="1:3" ht="15" customHeight="1" thickBot="1">
      <c r="C58" s="122"/>
    </row>
    <row r="59" spans="1:3" ht="14.25" customHeight="1" thickBot="1">
      <c r="A59" s="83" t="s">
        <v>329</v>
      </c>
      <c r="B59" s="84"/>
      <c r="C59" s="39"/>
    </row>
    <row r="60" spans="1:3" ht="13.8" thickBot="1">
      <c r="A60" s="83" t="s">
        <v>90</v>
      </c>
      <c r="B60" s="84"/>
      <c r="C60" s="3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9</vt:i4>
      </vt:variant>
    </vt:vector>
  </HeadingPairs>
  <TitlesOfParts>
    <vt:vector size="20" baseType="lpstr">
      <vt:lpstr>ÖSSZEFÜGGÉSEK</vt:lpstr>
      <vt:lpstr>1.1 sz.mell.</vt:lpstr>
      <vt:lpstr>ELLENŐRZÉS-1.sz.2.a.sz.2.b.sz.</vt:lpstr>
      <vt:lpstr>9.1 sz.mell.</vt:lpstr>
      <vt:lpstr>9.2 sz. mell</vt:lpstr>
      <vt:lpstr>9.2.2. sz.  mell</vt:lpstr>
      <vt:lpstr>9.3 sz. mell</vt:lpstr>
      <vt:lpstr>9.3.2. sz. mell</vt:lpstr>
      <vt:lpstr>9.3.3. sz. mell</vt:lpstr>
      <vt:lpstr>9.4 sz. mell </vt:lpstr>
      <vt:lpstr>9.5 sz. mell  </vt:lpstr>
      <vt:lpstr>'9.1 sz.mell.'!Nyomtatási_cím</vt:lpstr>
      <vt:lpstr>'9.2 sz. mell'!Nyomtatási_cím</vt:lpstr>
      <vt:lpstr>'9.2.2. sz.  mell'!Nyomtatási_cím</vt:lpstr>
      <vt:lpstr>'9.3 sz. mell'!Nyomtatási_cím</vt:lpstr>
      <vt:lpstr>'9.3.2. sz. mell'!Nyomtatási_cím</vt:lpstr>
      <vt:lpstr>'9.3.3. sz. mell'!Nyomtatási_cím</vt:lpstr>
      <vt:lpstr>'9.4 sz. mell '!Nyomtatási_cím</vt:lpstr>
      <vt:lpstr>'9.5 sz. mell  '!Nyomtatási_cím</vt:lpstr>
      <vt:lpstr>'1.1 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User002</cp:lastModifiedBy>
  <cp:lastPrinted>2015-11-30T09:04:24Z</cp:lastPrinted>
  <dcterms:created xsi:type="dcterms:W3CDTF">1999-10-30T10:30:45Z</dcterms:created>
  <dcterms:modified xsi:type="dcterms:W3CDTF">2015-11-30T09:04:29Z</dcterms:modified>
</cp:coreProperties>
</file>